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JS Features" sheetId="1" r:id="rId4"/>
    <sheet state="visible" name="Features" sheetId="2" r:id="rId5"/>
    <sheet state="hidden" name="Estimates-old" sheetId="3" r:id="rId6"/>
    <sheet state="hidden" name="Estimates" sheetId="4" r:id="rId7"/>
    <sheet state="visible" name="Investment Assets" sheetId="5" r:id="rId8"/>
    <sheet state="hidden" name="Maxmedias Information" sheetId="6" r:id="rId9"/>
  </sheets>
  <definedNames/>
  <calcPr/>
</workbook>
</file>

<file path=xl/sharedStrings.xml><?xml version="1.0" encoding="utf-8"?>
<sst xmlns="http://schemas.openxmlformats.org/spreadsheetml/2006/main" count="218" uniqueCount="135">
  <si>
    <t>Client: Childhoodtrust
Design &amp; Development
Total Estimated Days</t>
  </si>
  <si>
    <t>WORK BREAKDOWN STRUCTURE</t>
  </si>
  <si>
    <t>Task No.</t>
  </si>
  <si>
    <t>Task</t>
  </si>
  <si>
    <t>Service Provider</t>
  </si>
  <si>
    <t>Dependency</t>
  </si>
  <si>
    <t>Task Status</t>
  </si>
  <si>
    <t>Frontend
Days</t>
  </si>
  <si>
    <t>Fullstack Days</t>
  </si>
  <si>
    <t xml:space="preserve">AI Development </t>
  </si>
  <si>
    <t>PM / Strategy 
Days</t>
  </si>
  <si>
    <t>Design
Days</t>
  </si>
  <si>
    <t>QA
Days</t>
  </si>
  <si>
    <t>Cost</t>
  </si>
  <si>
    <t>Start Date</t>
  </si>
  <si>
    <t>Finish Date</t>
  </si>
  <si>
    <t>Estimated Duration</t>
  </si>
  <si>
    <t>Month Number</t>
  </si>
  <si>
    <t>Notes / Questions / Assumptions</t>
  </si>
  <si>
    <t>Foundation &amp; Core Setup</t>
  </si>
  <si>
    <t>CMS Setup &amp; Configuration</t>
  </si>
  <si>
    <t>Custom Theme Development</t>
  </si>
  <si>
    <t>Content Migration</t>
  </si>
  <si>
    <t>User Management System</t>
  </si>
  <si>
    <t>SEO &amp; Performance</t>
  </si>
  <si>
    <t>Basic Forms &amp; Contact</t>
  </si>
  <si>
    <t>Website Testing &amp; Launch</t>
  </si>
  <si>
    <t>Authentication &amp; SSO</t>
  </si>
  <si>
    <t>Basic Chat System</t>
  </si>
  <si>
    <t>Real-time Infrastructure</t>
  </si>
  <si>
    <t>AI Content Moderation</t>
  </si>
  <si>
    <t>Video Meeting Integration</t>
  </si>
  <si>
    <t>Admin Dashboard</t>
  </si>
  <si>
    <t>Mobile Chat Optimization</t>
  </si>
  <si>
    <t>Hub Testing &amp; Integration</t>
  </si>
  <si>
    <t>Directory Database Design</t>
  </si>
  <si>
    <t>Advanced Search &amp; Filtering</t>
  </si>
  <si>
    <t>Charity Profile Management</t>
  </si>
  <si>
    <t>Directory User Interface</t>
  </si>
  <si>
    <t>Bulk Data Import Tools</t>
  </si>
  <si>
    <t>Directory Testing &amp; Polish</t>
  </si>
  <si>
    <t>Networking Platform Core</t>
  </si>
  <si>
    <t>Marketplace Features</t>
  </si>
  <si>
    <t>Document Management System</t>
  </si>
  <si>
    <t>Advanced AI Tools</t>
  </si>
  <si>
    <t>Analytics &amp; Reporting</t>
  </si>
  <si>
    <t>API Development</t>
  </si>
  <si>
    <t>Advanced Features &amp; Add-ons</t>
  </si>
  <si>
    <t>Accessibility Enhancement</t>
  </si>
  <si>
    <t>Content Management Workflows</t>
  </si>
  <si>
    <t>Advanced Chat Features</t>
  </si>
  <si>
    <t>Email Integration</t>
  </si>
  <si>
    <t>Backup &amp; Disaster Recovery</t>
  </si>
  <si>
    <t>Project Management</t>
  </si>
  <si>
    <t>Launch Support / Maintenance</t>
  </si>
  <si>
    <t>User Acceptance Testing</t>
  </si>
  <si>
    <t>Launch Coordination</t>
  </si>
  <si>
    <t>Post-Launch Support</t>
  </si>
  <si>
    <t>Total Estimated Days</t>
  </si>
  <si>
    <t>~</t>
  </si>
  <si>
    <t>Client: Fab4050
App Development
Total Estimated Days</t>
  </si>
  <si>
    <t>Phase</t>
  </si>
  <si>
    <t>Assigned Technology</t>
  </si>
  <si>
    <t>Frontend
Hours</t>
  </si>
  <si>
    <t>Backend 
Hours</t>
  </si>
  <si>
    <t>AI
Hours</t>
  </si>
  <si>
    <t>PM
Hours</t>
  </si>
  <si>
    <t>Design
Hours</t>
  </si>
  <si>
    <t>QA
Hours</t>
  </si>
  <si>
    <t>Feature Breakdown</t>
  </si>
  <si>
    <t>Develop secure user registration and login system</t>
  </si>
  <si>
    <t>Firebase Authentication</t>
  </si>
  <si>
    <t>Implement profile creation and personalization</t>
  </si>
  <si>
    <t>React Native</t>
  </si>
  <si>
    <t>Integrate personalized workout plans with video demonstrations</t>
  </si>
  <si>
    <t>Develop a nutrition guidance and meal plan feature</t>
  </si>
  <si>
    <t>Create meditation and affirmation content player</t>
  </si>
  <si>
    <t>Build interactive community forums with messaging capabilities</t>
  </si>
  <si>
    <t>Develop scheduling system for weekly virtual community calls</t>
  </si>
  <si>
    <t>Node.js</t>
  </si>
  <si>
    <t>Integrate AI chatbot for menopause-related queries</t>
  </si>
  <si>
    <t>Python, Google Gemini</t>
  </si>
  <si>
    <t>Create symptom tracking interface for user input</t>
  </si>
  <si>
    <t>Implement in-app purchase mechanisms</t>
  </si>
  <si>
    <t>Stripe</t>
  </si>
  <si>
    <t>Build subscription management system</t>
  </si>
  <si>
    <t>Firebase Functions</t>
  </si>
  <si>
    <t>Develop content management system for expert content updates</t>
  </si>
  <si>
    <t>Create an analytics dashboard for user engagement tracking</t>
  </si>
  <si>
    <t>D3.js, Node.js</t>
  </si>
  <si>
    <t>Ensure GDPR compliance and data privacy measures</t>
  </si>
  <si>
    <t>AWS, Custom Middleware</t>
  </si>
  <si>
    <t>Implement scalable architecture for future expansion</t>
  </si>
  <si>
    <t>Kubernetes</t>
  </si>
  <si>
    <t>Design a user-friendly interface with accessibility in mind</t>
  </si>
  <si>
    <t>Conduct user onboarding and privacy consent flows</t>
  </si>
  <si>
    <t>Integrate AI/LLM for enhanced chatbot functionalities</t>
  </si>
  <si>
    <t>Hugging Face</t>
  </si>
  <si>
    <t>Develop curated dashboards for data insights</t>
  </si>
  <si>
    <t>Tableau</t>
  </si>
  <si>
    <t>Generate trend reports and predictive analytics models</t>
  </si>
  <si>
    <t>Python, Pandas</t>
  </si>
  <si>
    <t>- Bug fixes</t>
  </si>
  <si>
    <t>Support &amp; Analytics</t>
  </si>
  <si>
    <t>- User support</t>
  </si>
  <si>
    <t>- Performance monitoring</t>
  </si>
  <si>
    <t>Team</t>
  </si>
  <si>
    <t>Phase 2</t>
  </si>
  <si>
    <t>Role</t>
  </si>
  <si>
    <t>Day Rate (Ex Vat)</t>
  </si>
  <si>
    <t>Investment</t>
  </si>
  <si>
    <t>Mar '25</t>
  </si>
  <si>
    <t>Aug '24</t>
  </si>
  <si>
    <t>Notes</t>
  </si>
  <si>
    <t>Senior Solutions Architect</t>
  </si>
  <si>
    <t>Senior Frontend Engineer</t>
  </si>
  <si>
    <t>Full Stack Engineer</t>
  </si>
  <si>
    <t>Project Manager</t>
  </si>
  <si>
    <t>Product Designer</t>
  </si>
  <si>
    <t>AI Engineer</t>
  </si>
  <si>
    <t>QA</t>
  </si>
  <si>
    <t>Senior Brand Designer</t>
  </si>
  <si>
    <t>Blott Discount*</t>
  </si>
  <si>
    <t>Total (Ex VAT)</t>
  </si>
  <si>
    <t>Total (Inc VAT)</t>
  </si>
  <si>
    <t>Total Investment (Ex VAT)</t>
  </si>
  <si>
    <t>Discounted Total Investment (Ex VAT)</t>
  </si>
  <si>
    <t>£12,000.00</t>
  </si>
  <si>
    <t>Hourly Rate (Ex Vat)</t>
  </si>
  <si>
    <t>Backend Engineering</t>
  </si>
  <si>
    <t>Frontend Engineering</t>
  </si>
  <si>
    <t>Product Design (UI/UX)</t>
  </si>
  <si>
    <t>Product Manager</t>
  </si>
  <si>
    <t>Supporting Documentation</t>
  </si>
  <si>
    <t>Links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</si>
</sst>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]#,##0"/>
    <numFmt numFmtId="165" formatCode="[$£]#,##0.00"/>
    <numFmt numFmtId="166" formatCode="-# [$£][Red]#,##0.00"/>
  </numFmts>
  <fonts count="20">
    <font>
      <sz val="10.0"/>
      <color rgb="FF000000"/>
      <name val="Arial"/>
      <scheme val="minor"/>
    </font>
    <font>
      <b/>
      <sz val="11.0"/>
      <color rgb="FFFFFFFF"/>
      <name val="Arial"/>
      <scheme val="minor"/>
    </font>
    <font>
      <b/>
      <sz val="10.0"/>
      <color rgb="FFFFFFFF"/>
      <name val="Arial"/>
      <scheme val="minor"/>
    </font>
    <font/>
    <font>
      <b/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color theme="1"/>
      <name val="Arial"/>
    </font>
    <font>
      <color rgb="FF000000"/>
      <name val="Arial"/>
    </font>
    <font>
      <color theme="1"/>
      <name val="Arial"/>
      <scheme val="minor"/>
    </font>
    <font>
      <sz val="10.0"/>
      <color theme="1"/>
      <name val="Arial"/>
      <scheme val="minor"/>
    </font>
    <font>
      <sz val="10.0"/>
      <color rgb="FFFFFFFF"/>
      <name val="Arial"/>
      <scheme val="minor"/>
    </font>
    <font>
      <b/>
      <u/>
      <sz val="12.0"/>
      <color rgb="FFFFFFFF"/>
      <name val="Arial"/>
    </font>
    <font>
      <b/>
      <u/>
      <sz val="10.0"/>
      <color rgb="FFFFFFFF"/>
      <name val="Arial"/>
    </font>
    <font>
      <b/>
      <u/>
      <sz val="10.0"/>
      <color rgb="FFFFFFFF"/>
      <name val="Arial"/>
    </font>
    <font>
      <b/>
      <u/>
      <color theme="1"/>
      <name val="Arial"/>
    </font>
    <font>
      <b/>
      <color theme="1"/>
      <name val="Arial"/>
    </font>
    <font>
      <b/>
      <color rgb="FFFFFFFF"/>
      <name val="Arial"/>
    </font>
    <font>
      <color rgb="FFEA4335"/>
      <name val="Arial"/>
    </font>
    <font>
      <b/>
      <color rgb="FFFFFFFF"/>
      <name val="Arial"/>
      <scheme val="minor"/>
    </font>
  </fonts>
  <fills count="18">
    <fill>
      <patternFill patternType="none"/>
    </fill>
    <fill>
      <patternFill patternType="lightGray"/>
    </fill>
    <fill>
      <patternFill patternType="solid">
        <fgColor rgb="FFA861FF"/>
        <bgColor rgb="FFA861FF"/>
      </patternFill>
    </fill>
    <fill>
      <patternFill patternType="solid">
        <fgColor rgb="FF1F1E25"/>
        <bgColor rgb="FF1F1E25"/>
      </patternFill>
    </fill>
    <fill>
      <patternFill patternType="solid">
        <fgColor rgb="FFCFE2F3"/>
        <bgColor rgb="FFCFE2F3"/>
      </patternFill>
    </fill>
    <fill>
      <patternFill patternType="solid">
        <fgColor rgb="FFB6D7A8"/>
        <bgColor rgb="FFB6D7A8"/>
      </patternFill>
    </fill>
    <fill>
      <patternFill patternType="solid">
        <fgColor rgb="FFFFE599"/>
        <bgColor rgb="FFFFE599"/>
      </patternFill>
    </fill>
    <fill>
      <patternFill patternType="solid">
        <fgColor rgb="FFF9CB9C"/>
        <bgColor rgb="FFF9CB9C"/>
      </patternFill>
    </fill>
    <fill>
      <patternFill patternType="solid">
        <fgColor rgb="FF000000"/>
        <bgColor rgb="FF000000"/>
      </patternFill>
    </fill>
    <fill>
      <patternFill patternType="solid">
        <fgColor rgb="FFE7E6E6"/>
        <bgColor rgb="FFE7E6E6"/>
      </patternFill>
    </fill>
    <fill>
      <patternFill patternType="solid">
        <fgColor rgb="FFFFFFFF"/>
        <bgColor rgb="FFFFFFFF"/>
      </patternFill>
    </fill>
    <fill>
      <patternFill patternType="solid">
        <fgColor rgb="FF3AA3F6"/>
        <bgColor rgb="FF3AA3F6"/>
      </patternFill>
    </fill>
    <fill>
      <patternFill patternType="solid">
        <fgColor rgb="FF5374FE"/>
        <bgColor rgb="FF5374FE"/>
      </patternFill>
    </fill>
    <fill>
      <patternFill patternType="solid">
        <fgColor rgb="FF5FFC3F"/>
        <bgColor rgb="FF5FFC3F"/>
      </patternFill>
    </fill>
    <fill>
      <patternFill patternType="solid">
        <fgColor rgb="FFDBFF37"/>
        <bgColor rgb="FFDBFF37"/>
      </patternFill>
    </fill>
    <fill>
      <patternFill patternType="solid">
        <fgColor rgb="FFFF6E00"/>
        <bgColor rgb="FFFF6E00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dotted">
        <color rgb="FF000000"/>
      </bottom>
    </border>
    <border>
      <right style="thin">
        <color rgb="FF000000"/>
      </right>
      <bottom style="dotted">
        <color rgb="FF000000"/>
      </bottom>
    </border>
  </borders>
  <cellStyleXfs count="1">
    <xf borderId="0" fillId="0" fontId="0" numFmtId="0" applyAlignment="1" applyFont="1"/>
  </cellStyleXfs>
  <cellXfs count="10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center" wrapText="0"/>
    </xf>
    <xf borderId="1" fillId="2" fontId="2" numFmtId="0" xfId="0" applyAlignment="1" applyBorder="1" applyFont="1">
      <alignment readingOrder="0" shrinkToFit="0" vertical="center" wrapText="0"/>
    </xf>
    <xf borderId="1" fillId="0" fontId="3" numFmtId="0" xfId="0" applyBorder="1" applyFont="1"/>
    <xf borderId="2" fillId="3" fontId="2" numFmtId="0" xfId="0" applyAlignment="1" applyBorder="1" applyFill="1" applyFont="1">
      <alignment horizontal="left" vertical="center"/>
    </xf>
    <xf borderId="3" fillId="3" fontId="2" numFmtId="0" xfId="0" applyAlignment="1" applyBorder="1" applyFont="1">
      <alignment horizontal="left" shrinkToFit="0" vertical="center" wrapText="1"/>
    </xf>
    <xf borderId="3" fillId="3" fontId="2" numFmtId="0" xfId="0" applyAlignment="1" applyBorder="1" applyFont="1">
      <alignment horizontal="left" vertical="center"/>
    </xf>
    <xf borderId="3" fillId="3" fontId="2" numFmtId="0" xfId="0" applyAlignment="1" applyBorder="1" applyFont="1">
      <alignment horizontal="left" readingOrder="0" shrinkToFit="0" vertical="center" wrapText="1"/>
    </xf>
    <xf borderId="3" fillId="4" fontId="4" numFmtId="0" xfId="0" applyAlignment="1" applyBorder="1" applyFill="1" applyFont="1">
      <alignment horizontal="center" readingOrder="0" vertical="center"/>
    </xf>
    <xf borderId="3" fillId="4" fontId="4" numFmtId="0" xfId="0" applyAlignment="1" applyBorder="1" applyFont="1">
      <alignment horizontal="center" readingOrder="0" shrinkToFit="0" vertical="center" wrapText="1"/>
    </xf>
    <xf borderId="3" fillId="5" fontId="4" numFmtId="0" xfId="0" applyAlignment="1" applyBorder="1" applyFill="1" applyFont="1">
      <alignment horizontal="center" readingOrder="0" vertical="center"/>
    </xf>
    <xf borderId="3" fillId="6" fontId="4" numFmtId="0" xfId="0" applyAlignment="1" applyBorder="1" applyFill="1" applyFont="1">
      <alignment horizontal="center" readingOrder="0" vertical="center"/>
    </xf>
    <xf borderId="3" fillId="7" fontId="4" numFmtId="0" xfId="0" applyAlignment="1" applyBorder="1" applyFill="1" applyFont="1">
      <alignment horizontal="center" readingOrder="0" vertical="center"/>
    </xf>
    <xf borderId="3" fillId="8" fontId="2" numFmtId="0" xfId="0" applyAlignment="1" applyBorder="1" applyFill="1" applyFont="1">
      <alignment horizontal="left" vertical="center"/>
    </xf>
    <xf borderId="3" fillId="8" fontId="2" numFmtId="0" xfId="0" applyAlignment="1" applyBorder="1" applyFont="1">
      <alignment horizontal="left" readingOrder="0" shrinkToFit="0" vertical="center" wrapText="1"/>
    </xf>
    <xf borderId="3" fillId="8" fontId="2" numFmtId="0" xfId="0" applyAlignment="1" applyBorder="1" applyFont="1">
      <alignment horizontal="left" shrinkToFit="0" vertical="center" wrapText="1"/>
    </xf>
    <xf borderId="3" fillId="8" fontId="2" numFmtId="0" xfId="0" applyAlignment="1" applyBorder="1" applyFont="1">
      <alignment horizontal="left" readingOrder="0" vertical="center"/>
    </xf>
    <xf borderId="3" fillId="3" fontId="2" numFmtId="0" xfId="0" applyAlignment="1" applyBorder="1" applyFont="1">
      <alignment horizontal="left" readingOrder="0" vertical="center"/>
    </xf>
    <xf borderId="3" fillId="9" fontId="5" numFmtId="0" xfId="0" applyAlignment="1" applyBorder="1" applyFill="1" applyFont="1">
      <alignment horizontal="center" readingOrder="0" vertical="bottom"/>
    </xf>
    <xf borderId="1" fillId="9" fontId="5" numFmtId="0" xfId="0" applyAlignment="1" applyBorder="1" applyFont="1">
      <alignment readingOrder="0" shrinkToFit="0" vertical="bottom" wrapText="1"/>
    </xf>
    <xf borderId="3" fillId="0" fontId="3" numFmtId="0" xfId="0" applyBorder="1" applyFont="1"/>
    <xf borderId="3" fillId="0" fontId="6" numFmtId="0" xfId="0" applyAlignment="1" applyBorder="1" applyFont="1">
      <alignment vertical="bottom"/>
    </xf>
    <xf borderId="3" fillId="0" fontId="7" numFmtId="0" xfId="0" applyAlignment="1" applyBorder="1" applyFont="1">
      <alignment readingOrder="0" vertical="bottom"/>
    </xf>
    <xf borderId="3" fillId="0" fontId="7" numFmtId="0" xfId="0" applyAlignment="1" applyBorder="1" applyFont="1">
      <alignment vertical="bottom"/>
    </xf>
    <xf borderId="3" fillId="0" fontId="6" numFmtId="0" xfId="0" applyAlignment="1" applyBorder="1" applyFont="1">
      <alignment readingOrder="0" vertical="bottom"/>
    </xf>
    <xf borderId="3" fillId="0" fontId="6" numFmtId="0" xfId="0" applyAlignment="1" applyBorder="1" applyFont="1">
      <alignment horizontal="center" readingOrder="0" vertical="bottom"/>
    </xf>
    <xf borderId="3" fillId="0" fontId="6" numFmtId="14" xfId="0" applyAlignment="1" applyBorder="1" applyFont="1" applyNumberFormat="1">
      <alignment vertical="bottom"/>
    </xf>
    <xf borderId="4" fillId="0" fontId="6" numFmtId="0" xfId="0" applyAlignment="1" applyBorder="1" applyFont="1">
      <alignment vertical="bottom"/>
    </xf>
    <xf borderId="4" fillId="0" fontId="7" numFmtId="0" xfId="0" applyAlignment="1" applyBorder="1" applyFont="1">
      <alignment vertical="bottom"/>
    </xf>
    <xf borderId="4" fillId="0" fontId="7" numFmtId="0" xfId="0" applyAlignment="1" applyBorder="1" applyFont="1">
      <alignment readingOrder="0" vertical="bottom"/>
    </xf>
    <xf borderId="4" fillId="0" fontId="6" numFmtId="0" xfId="0" applyAlignment="1" applyBorder="1" applyFont="1">
      <alignment readingOrder="0" vertical="bottom"/>
    </xf>
    <xf borderId="4" fillId="0" fontId="6" numFmtId="0" xfId="0" applyAlignment="1" applyBorder="1" applyFont="1">
      <alignment horizontal="center" readingOrder="0" vertical="bottom"/>
    </xf>
    <xf borderId="4" fillId="0" fontId="6" numFmtId="14" xfId="0" applyAlignment="1" applyBorder="1" applyFont="1" applyNumberFormat="1">
      <alignment vertical="bottom"/>
    </xf>
    <xf borderId="4" fillId="10" fontId="8" numFmtId="0" xfId="0" applyAlignment="1" applyBorder="1" applyFill="1" applyFont="1">
      <alignment horizontal="left" readingOrder="0" shrinkToFit="0" wrapText="1"/>
    </xf>
    <xf borderId="4" fillId="0" fontId="7" numFmtId="0" xfId="0" applyAlignment="1" applyBorder="1" applyFont="1">
      <alignment horizontal="center" vertical="bottom"/>
    </xf>
    <xf borderId="4" fillId="0" fontId="9" numFmtId="0" xfId="0" applyBorder="1" applyFont="1"/>
    <xf borderId="4" fillId="0" fontId="9" numFmtId="0" xfId="0" applyAlignment="1" applyBorder="1" applyFont="1">
      <alignment horizontal="center" readingOrder="0"/>
    </xf>
    <xf borderId="0" fillId="0" fontId="10" numFmtId="0" xfId="0" applyAlignment="1" applyFont="1">
      <alignment horizontal="center" readingOrder="0" vertical="bottom"/>
    </xf>
    <xf borderId="0" fillId="3" fontId="2" numFmtId="2" xfId="0" applyAlignment="1" applyFont="1" applyNumberFormat="1">
      <alignment horizontal="right" readingOrder="0" vertical="center"/>
    </xf>
    <xf borderId="0" fillId="2" fontId="11" numFmtId="0" xfId="0" applyAlignment="1" applyFont="1">
      <alignment horizontal="center" vertical="center"/>
    </xf>
    <xf borderId="0" fillId="2" fontId="10" numFmtId="0" xfId="0" applyAlignment="1" applyFont="1">
      <alignment vertical="center"/>
    </xf>
    <xf borderId="0" fillId="2" fontId="10" numFmtId="0" xfId="0" applyAlignment="1" applyFont="1">
      <alignment readingOrder="0" vertical="center"/>
    </xf>
    <xf borderId="3" fillId="11" fontId="4" numFmtId="0" xfId="0" applyAlignment="1" applyBorder="1" applyFill="1" applyFont="1">
      <alignment horizontal="center" readingOrder="0" vertical="center"/>
    </xf>
    <xf borderId="3" fillId="12" fontId="4" numFmtId="0" xfId="0" applyAlignment="1" applyBorder="1" applyFill="1" applyFont="1">
      <alignment horizontal="center" readingOrder="0" vertical="center"/>
    </xf>
    <xf borderId="3" fillId="9" fontId="4" numFmtId="0" xfId="0" applyAlignment="1" applyBorder="1" applyFont="1">
      <alignment horizontal="center" readingOrder="0" vertical="center"/>
    </xf>
    <xf borderId="3" fillId="13" fontId="4" numFmtId="0" xfId="0" applyAlignment="1" applyBorder="1" applyFill="1" applyFont="1">
      <alignment horizontal="center" readingOrder="0" vertical="center"/>
    </xf>
    <xf borderId="3" fillId="14" fontId="4" numFmtId="0" xfId="0" applyAlignment="1" applyBorder="1" applyFill="1" applyFont="1">
      <alignment horizontal="center" readingOrder="0" vertical="center"/>
    </xf>
    <xf borderId="3" fillId="15" fontId="4" numFmtId="0" xfId="0" applyAlignment="1" applyBorder="1" applyFill="1" applyFont="1">
      <alignment horizontal="center" readingOrder="0" vertical="center"/>
    </xf>
    <xf borderId="5" fillId="9" fontId="5" numFmtId="0" xfId="0" applyAlignment="1" applyBorder="1" applyFont="1">
      <alignment readingOrder="0" shrinkToFit="0" vertical="bottom" wrapText="1"/>
    </xf>
    <xf borderId="6" fillId="0" fontId="3" numFmtId="0" xfId="0" applyBorder="1" applyFont="1"/>
    <xf borderId="7" fillId="0" fontId="3" numFmtId="0" xfId="0" applyBorder="1" applyFont="1"/>
    <xf borderId="4" fillId="0" fontId="7" numFmtId="0" xfId="0" applyAlignment="1" applyBorder="1" applyFont="1">
      <alignment horizontal="right" readingOrder="0" vertical="bottom"/>
    </xf>
    <xf borderId="4" fillId="0" fontId="7" numFmtId="0" xfId="0" applyAlignment="1" applyBorder="1" applyFont="1">
      <alignment horizontal="right" vertical="bottom"/>
    </xf>
    <xf borderId="3" fillId="0" fontId="6" numFmtId="0" xfId="0" applyAlignment="1" applyBorder="1" applyFont="1">
      <alignment horizontal="center" vertical="bottom"/>
    </xf>
    <xf borderId="4" fillId="0" fontId="7" numFmtId="2" xfId="0" applyAlignment="1" applyBorder="1" applyFont="1" applyNumberFormat="1">
      <alignment horizontal="right" readingOrder="0" vertical="bottom"/>
    </xf>
    <xf borderId="2" fillId="0" fontId="7" numFmtId="0" xfId="0" applyAlignment="1" applyBorder="1" applyFont="1">
      <alignment readingOrder="0" vertical="bottom"/>
    </xf>
    <xf borderId="2" fillId="0" fontId="7" numFmtId="0" xfId="0" applyAlignment="1" applyBorder="1" applyFont="1">
      <alignment vertical="bottom"/>
    </xf>
    <xf borderId="0" fillId="2" fontId="11" numFmtId="0" xfId="0" applyAlignment="1" applyFont="1">
      <alignment horizontal="center" readingOrder="0" vertical="center"/>
    </xf>
    <xf borderId="0" fillId="16" fontId="7" numFmtId="0" xfId="0" applyFill="1" applyFont="1"/>
    <xf borderId="8" fillId="16" fontId="7" numFmtId="0" xfId="0" applyBorder="1" applyFont="1"/>
    <xf borderId="9" fillId="2" fontId="12" numFmtId="0" xfId="0" applyAlignment="1" applyBorder="1" applyFont="1">
      <alignment horizontal="center" vertical="center"/>
    </xf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3" fillId="2" fontId="13" numFmtId="0" xfId="0" applyAlignment="1" applyBorder="1" applyFont="1">
      <alignment horizontal="center" vertical="center"/>
    </xf>
    <xf borderId="3" fillId="2" fontId="14" numFmtId="0" xfId="0" applyAlignment="1" applyBorder="1" applyFont="1">
      <alignment horizontal="center" readingOrder="0" vertical="center"/>
    </xf>
    <xf borderId="3" fillId="0" fontId="15" numFmtId="0" xfId="0" applyAlignment="1" applyBorder="1" applyFont="1">
      <alignment horizontal="center" vertical="bottom"/>
    </xf>
    <xf borderId="3" fillId="0" fontId="16" numFmtId="0" xfId="0" applyAlignment="1" applyBorder="1" applyFont="1">
      <alignment horizontal="right" vertical="bottom"/>
    </xf>
    <xf borderId="3" fillId="17" fontId="16" numFmtId="164" xfId="0" applyAlignment="1" applyBorder="1" applyFill="1" applyFont="1" applyNumberFormat="1">
      <alignment readingOrder="0" vertical="bottom"/>
    </xf>
    <xf borderId="3" fillId="17" fontId="16" numFmtId="0" xfId="0" applyAlignment="1" applyBorder="1" applyFont="1">
      <alignment readingOrder="0" vertical="bottom"/>
    </xf>
    <xf borderId="3" fillId="3" fontId="17" numFmtId="0" xfId="0" applyAlignment="1" applyBorder="1" applyFont="1">
      <alignment vertical="bottom"/>
    </xf>
    <xf borderId="3" fillId="0" fontId="7" numFmtId="0" xfId="0" applyAlignment="1" applyBorder="1" applyFont="1">
      <alignment vertical="bottom"/>
    </xf>
    <xf borderId="3" fillId="0" fontId="7" numFmtId="165" xfId="0" applyAlignment="1" applyBorder="1" applyFont="1" applyNumberFormat="1">
      <alignment horizontal="right" vertical="bottom"/>
    </xf>
    <xf borderId="3" fillId="0" fontId="7" numFmtId="165" xfId="0" applyAlignment="1" applyBorder="1" applyFont="1" applyNumberFormat="1">
      <alignment vertical="bottom"/>
    </xf>
    <xf borderId="3" fillId="0" fontId="7" numFmtId="165" xfId="0" applyAlignment="1" applyBorder="1" applyFont="1" applyNumberFormat="1">
      <alignment horizontal="right" readingOrder="0" vertical="bottom"/>
    </xf>
    <xf borderId="13" fillId="0" fontId="7" numFmtId="0" xfId="0" applyAlignment="1" applyBorder="1" applyFont="1">
      <alignment vertical="bottom"/>
    </xf>
    <xf borderId="14" fillId="0" fontId="7" numFmtId="0" xfId="0" applyAlignment="1" applyBorder="1" applyFont="1">
      <alignment vertical="bottom"/>
    </xf>
    <xf borderId="13" fillId="16" fontId="16" numFmtId="0" xfId="0" applyAlignment="1" applyBorder="1" applyFont="1">
      <alignment vertical="bottom"/>
    </xf>
    <xf borderId="13" fillId="16" fontId="7" numFmtId="0" xfId="0" applyAlignment="1" applyBorder="1" applyFont="1">
      <alignment vertical="bottom"/>
    </xf>
    <xf borderId="13" fillId="16" fontId="18" numFmtId="165" xfId="0" applyAlignment="1" applyBorder="1" applyFont="1" applyNumberFormat="1">
      <alignment horizontal="right" readingOrder="0" vertical="bottom"/>
    </xf>
    <xf borderId="13" fillId="16" fontId="7" numFmtId="166" xfId="0" applyAlignment="1" applyBorder="1" applyFont="1" applyNumberFormat="1">
      <alignment vertical="bottom"/>
    </xf>
    <xf borderId="14" fillId="16" fontId="7" numFmtId="166" xfId="0" applyAlignment="1" applyBorder="1" applyFont="1" applyNumberFormat="1">
      <alignment vertical="bottom"/>
    </xf>
    <xf borderId="8" fillId="0" fontId="7" numFmtId="165" xfId="0" applyAlignment="1" applyBorder="1" applyFont="1" applyNumberFormat="1">
      <alignment vertical="bottom"/>
    </xf>
    <xf borderId="0" fillId="0" fontId="7" numFmtId="0" xfId="0" applyAlignment="1" applyFont="1">
      <alignment vertical="bottom"/>
    </xf>
    <xf borderId="4" fillId="17" fontId="16" numFmtId="0" xfId="0" applyAlignment="1" applyBorder="1" applyFont="1">
      <alignment vertical="bottom"/>
    </xf>
    <xf borderId="4" fillId="17" fontId="7" numFmtId="0" xfId="0" applyAlignment="1" applyBorder="1" applyFont="1">
      <alignment vertical="bottom"/>
    </xf>
    <xf borderId="4" fillId="17" fontId="16" numFmtId="165" xfId="0" applyAlignment="1" applyBorder="1" applyFont="1" applyNumberFormat="1">
      <alignment horizontal="right" vertical="bottom"/>
    </xf>
    <xf borderId="4" fillId="0" fontId="7" numFmtId="0" xfId="0" applyAlignment="1" applyBorder="1" applyFont="1">
      <alignment vertical="bottom"/>
    </xf>
    <xf borderId="12" fillId="17" fontId="16" numFmtId="0" xfId="0" applyAlignment="1" applyBorder="1" applyFont="1">
      <alignment vertical="bottom"/>
    </xf>
    <xf borderId="1" fillId="17" fontId="7" numFmtId="0" xfId="0" applyAlignment="1" applyBorder="1" applyFont="1">
      <alignment vertical="bottom"/>
    </xf>
    <xf borderId="1" fillId="17" fontId="16" numFmtId="165" xfId="0" applyAlignment="1" applyBorder="1" applyFont="1" applyNumberFormat="1">
      <alignment horizontal="right" vertical="bottom"/>
    </xf>
    <xf borderId="3" fillId="17" fontId="16" numFmtId="165" xfId="0" applyAlignment="1" applyBorder="1" applyFont="1" applyNumberFormat="1">
      <alignment horizontal="right" vertical="bottom"/>
    </xf>
    <xf borderId="5" fillId="2" fontId="17" numFmtId="0" xfId="0" applyAlignment="1" applyBorder="1" applyFont="1">
      <alignment readingOrder="0" vertical="center"/>
    </xf>
    <xf borderId="7" fillId="0" fontId="16" numFmtId="165" xfId="0" applyAlignment="1" applyBorder="1" applyFont="1" applyNumberFormat="1">
      <alignment vertical="center"/>
    </xf>
    <xf borderId="4" fillId="2" fontId="17" numFmtId="0" xfId="0" applyAlignment="1" applyBorder="1" applyFont="1">
      <alignment readingOrder="0" vertical="center"/>
    </xf>
    <xf borderId="4" fillId="0" fontId="16" numFmtId="0" xfId="0" applyAlignment="1" applyBorder="1" applyFont="1">
      <alignment horizontal="right" readingOrder="0" vertical="center"/>
    </xf>
    <xf borderId="3" fillId="0" fontId="16" numFmtId="0" xfId="0" applyAlignment="1" applyBorder="1" applyFont="1">
      <alignment horizontal="right" readingOrder="0" vertical="bottom"/>
    </xf>
    <xf borderId="4" fillId="0" fontId="7" numFmtId="165" xfId="0" applyAlignment="1" applyBorder="1" applyFont="1" applyNumberFormat="1">
      <alignment horizontal="right" vertical="bottom"/>
    </xf>
    <xf borderId="0" fillId="0" fontId="7" numFmtId="165" xfId="0" applyAlignment="1" applyFont="1" applyNumberFormat="1">
      <alignment horizontal="right" readingOrder="0" vertical="bottom"/>
    </xf>
    <xf borderId="8" fillId="0" fontId="7" numFmtId="165" xfId="0" applyAlignment="1" applyBorder="1" applyFont="1" applyNumberFormat="1">
      <alignment horizontal="right" vertical="bottom"/>
    </xf>
    <xf borderId="8" fillId="0" fontId="7" numFmtId="165" xfId="0" applyAlignment="1" applyBorder="1" applyFont="1" applyNumberFormat="1">
      <alignment readingOrder="0" vertical="bottom"/>
    </xf>
    <xf borderId="12" fillId="17" fontId="7" numFmtId="0" xfId="0" applyAlignment="1" applyBorder="1" applyFont="1">
      <alignment vertical="bottom"/>
    </xf>
    <xf borderId="2" fillId="17" fontId="16" numFmtId="165" xfId="0" applyAlignment="1" applyBorder="1" applyFont="1" applyNumberFormat="1">
      <alignment horizontal="right" vertical="bottom"/>
    </xf>
    <xf borderId="0" fillId="8" fontId="19" numFmtId="0" xfId="0" applyAlignment="1" applyFont="1">
      <alignment readingOrder="0"/>
    </xf>
    <xf borderId="0" fillId="0" fontId="9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90675" cy="7048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781175" cy="8001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20.88"/>
    <col customWidth="1" min="2" max="2" width="43.63"/>
    <col customWidth="1" hidden="1" min="3" max="3" width="12.75"/>
    <col customWidth="1" min="4" max="4" width="19.13"/>
    <col hidden="1" min="5" max="5" width="12.63"/>
    <col customWidth="1" min="7" max="7" width="9.88"/>
    <col customWidth="1" min="8" max="8" width="9.25"/>
    <col customWidth="1" min="9" max="10" width="12.63"/>
    <col customWidth="1" min="11" max="11" width="9.25"/>
    <col customWidth="1" min="12" max="12" width="11.75"/>
    <col customWidth="1" hidden="1" min="13" max="16" width="18.13"/>
    <col customWidth="1" hidden="1" min="17" max="17" width="13.5"/>
    <col customWidth="1" min="18" max="18" width="88.38"/>
  </cols>
  <sheetData>
    <row r="1" ht="63.0" customHeight="1">
      <c r="A1" s="1"/>
      <c r="B1" s="2" t="s">
        <v>0</v>
      </c>
      <c r="C1" s="2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4" t="s">
        <v>2</v>
      </c>
      <c r="B2" s="5" t="s">
        <v>3</v>
      </c>
      <c r="C2" s="5"/>
      <c r="D2" s="5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10" t="s">
        <v>10</v>
      </c>
      <c r="K2" s="11" t="s">
        <v>11</v>
      </c>
      <c r="L2" s="12" t="s">
        <v>12</v>
      </c>
      <c r="M2" s="13" t="s">
        <v>13</v>
      </c>
      <c r="N2" s="14" t="s">
        <v>14</v>
      </c>
      <c r="O2" s="15" t="s">
        <v>15</v>
      </c>
      <c r="P2" s="15" t="s">
        <v>16</v>
      </c>
      <c r="Q2" s="16" t="s">
        <v>17</v>
      </c>
      <c r="R2" s="17" t="s">
        <v>18</v>
      </c>
    </row>
    <row r="3">
      <c r="A3" s="18">
        <v>0.0</v>
      </c>
      <c r="B3" s="19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20"/>
    </row>
    <row r="4">
      <c r="A4" s="21"/>
      <c r="B4" s="22"/>
      <c r="C4" s="21"/>
      <c r="D4" s="23"/>
      <c r="E4" s="21"/>
      <c r="F4" s="24"/>
      <c r="G4" s="25"/>
      <c r="H4" s="25"/>
      <c r="I4" s="25"/>
      <c r="J4" s="25"/>
      <c r="K4" s="25"/>
      <c r="L4" s="25"/>
      <c r="M4" s="21"/>
      <c r="N4" s="26"/>
      <c r="O4" s="21"/>
      <c r="P4" s="21"/>
      <c r="Q4" s="21"/>
      <c r="R4" s="24"/>
    </row>
    <row r="5">
      <c r="A5" s="18"/>
      <c r="B5" s="19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20"/>
    </row>
    <row r="6">
      <c r="A6" s="27"/>
      <c r="B6" s="28" t="s">
        <v>20</v>
      </c>
      <c r="C6" s="27"/>
      <c r="D6" s="29"/>
      <c r="E6" s="27"/>
      <c r="F6" s="30"/>
      <c r="G6" s="31"/>
      <c r="H6" s="31">
        <v>18.0</v>
      </c>
      <c r="I6" s="31"/>
      <c r="J6" s="31"/>
      <c r="K6" s="31"/>
      <c r="L6" s="31"/>
      <c r="M6" s="27"/>
      <c r="N6" s="32"/>
      <c r="O6" s="27"/>
      <c r="P6" s="27"/>
      <c r="Q6" s="27"/>
      <c r="R6" s="30"/>
    </row>
    <row r="7">
      <c r="A7" s="27"/>
      <c r="B7" s="28" t="s">
        <v>21</v>
      </c>
      <c r="C7" s="27"/>
      <c r="D7" s="29"/>
      <c r="E7" s="27"/>
      <c r="F7" s="30"/>
      <c r="G7" s="31">
        <v>48.0</v>
      </c>
      <c r="H7" s="31"/>
      <c r="I7" s="31"/>
      <c r="J7" s="31"/>
      <c r="K7" s="31"/>
      <c r="L7" s="31"/>
      <c r="M7" s="27"/>
      <c r="N7" s="32"/>
      <c r="O7" s="27"/>
      <c r="P7" s="27"/>
      <c r="Q7" s="27"/>
      <c r="R7" s="33"/>
    </row>
    <row r="8">
      <c r="A8" s="27"/>
      <c r="B8" s="28" t="s">
        <v>22</v>
      </c>
      <c r="C8" s="27"/>
      <c r="D8" s="29"/>
      <c r="E8" s="27"/>
      <c r="F8" s="30"/>
      <c r="G8" s="31"/>
      <c r="H8" s="31">
        <v>30.0</v>
      </c>
      <c r="I8" s="31"/>
      <c r="J8" s="31"/>
      <c r="K8" s="31"/>
      <c r="L8" s="31"/>
      <c r="M8" s="27"/>
      <c r="N8" s="32"/>
      <c r="O8" s="27"/>
      <c r="P8" s="27"/>
      <c r="Q8" s="27"/>
      <c r="R8" s="33"/>
    </row>
    <row r="9">
      <c r="A9" s="27"/>
      <c r="B9" s="28" t="s">
        <v>23</v>
      </c>
      <c r="C9" s="27"/>
      <c r="D9" s="29"/>
      <c r="E9" s="27"/>
      <c r="F9" s="30"/>
      <c r="G9" s="31"/>
      <c r="H9" s="31">
        <v>48.0</v>
      </c>
      <c r="I9" s="31"/>
      <c r="J9" s="31"/>
      <c r="K9" s="31"/>
      <c r="L9" s="31"/>
      <c r="M9" s="27"/>
      <c r="N9" s="32"/>
      <c r="O9" s="27"/>
      <c r="P9" s="27"/>
      <c r="Q9" s="27"/>
      <c r="R9" s="33"/>
    </row>
    <row r="10">
      <c r="A10" s="27"/>
      <c r="B10" s="28" t="s">
        <v>24</v>
      </c>
      <c r="C10" s="27"/>
      <c r="D10" s="29"/>
      <c r="E10" s="27"/>
      <c r="F10" s="30"/>
      <c r="G10" s="31"/>
      <c r="H10" s="31">
        <v>18.0</v>
      </c>
      <c r="I10" s="31"/>
      <c r="J10" s="31"/>
      <c r="K10" s="31"/>
      <c r="L10" s="31"/>
      <c r="M10" s="27"/>
      <c r="N10" s="32"/>
      <c r="O10" s="27"/>
      <c r="P10" s="27"/>
      <c r="Q10" s="27"/>
      <c r="R10" s="33"/>
    </row>
    <row r="11">
      <c r="A11" s="27"/>
      <c r="B11" s="28" t="s">
        <v>25</v>
      </c>
      <c r="C11" s="27"/>
      <c r="D11" s="29"/>
      <c r="E11" s="27"/>
      <c r="F11" s="30"/>
      <c r="G11" s="31">
        <v>18.0</v>
      </c>
      <c r="H11" s="31"/>
      <c r="I11" s="31"/>
      <c r="J11" s="31"/>
      <c r="K11" s="31"/>
      <c r="L11" s="31"/>
      <c r="M11" s="27"/>
      <c r="N11" s="32"/>
      <c r="O11" s="27"/>
      <c r="P11" s="27"/>
      <c r="Q11" s="27"/>
      <c r="R11" s="33"/>
    </row>
    <row r="12">
      <c r="A12" s="27"/>
      <c r="B12" s="28" t="s">
        <v>26</v>
      </c>
      <c r="C12" s="27"/>
      <c r="D12" s="29"/>
      <c r="E12" s="27"/>
      <c r="F12" s="30"/>
      <c r="G12" s="31"/>
      <c r="H12" s="31"/>
      <c r="I12" s="31"/>
      <c r="J12" s="31"/>
      <c r="K12" s="31"/>
      <c r="L12" s="31">
        <v>16.0</v>
      </c>
      <c r="M12" s="27"/>
      <c r="N12" s="32"/>
      <c r="O12" s="27"/>
      <c r="P12" s="27"/>
      <c r="Q12" s="27"/>
      <c r="R12" s="33"/>
    </row>
    <row r="13">
      <c r="A13" s="27"/>
      <c r="B13" s="28" t="s">
        <v>27</v>
      </c>
      <c r="C13" s="27"/>
      <c r="D13" s="29"/>
      <c r="E13" s="27"/>
      <c r="F13" s="30"/>
      <c r="G13" s="31"/>
      <c r="H13" s="31">
        <v>32.0</v>
      </c>
      <c r="I13" s="31"/>
      <c r="J13" s="31"/>
      <c r="K13" s="31"/>
      <c r="L13" s="31"/>
      <c r="M13" s="27"/>
      <c r="N13" s="32"/>
      <c r="O13" s="27"/>
      <c r="P13" s="27"/>
      <c r="Q13" s="27"/>
      <c r="R13" s="33"/>
    </row>
    <row r="14">
      <c r="A14" s="27"/>
      <c r="B14" s="28" t="s">
        <v>28</v>
      </c>
      <c r="C14" s="27"/>
      <c r="D14" s="29"/>
      <c r="E14" s="27"/>
      <c r="F14" s="30"/>
      <c r="G14" s="31"/>
      <c r="H14" s="31">
        <v>24.0</v>
      </c>
      <c r="I14" s="31"/>
      <c r="J14" s="31"/>
      <c r="K14" s="31"/>
      <c r="L14" s="31"/>
      <c r="M14" s="27"/>
      <c r="N14" s="32"/>
      <c r="O14" s="27"/>
      <c r="P14" s="27"/>
      <c r="Q14" s="27"/>
      <c r="R14" s="33"/>
    </row>
    <row r="15">
      <c r="A15" s="27"/>
      <c r="B15" s="28" t="s">
        <v>29</v>
      </c>
      <c r="C15" s="27"/>
      <c r="D15" s="29"/>
      <c r="E15" s="27"/>
      <c r="F15" s="30"/>
      <c r="G15" s="31"/>
      <c r="H15" s="31">
        <v>24.0</v>
      </c>
      <c r="I15" s="31"/>
      <c r="J15" s="31"/>
      <c r="K15" s="31"/>
      <c r="L15" s="31"/>
      <c r="M15" s="27"/>
      <c r="N15" s="32"/>
      <c r="O15" s="27"/>
      <c r="P15" s="27"/>
      <c r="Q15" s="27"/>
      <c r="R15" s="33"/>
    </row>
    <row r="16">
      <c r="A16" s="27"/>
      <c r="B16" s="28" t="s">
        <v>30</v>
      </c>
      <c r="C16" s="27"/>
      <c r="D16" s="29"/>
      <c r="E16" s="27"/>
      <c r="F16" s="30"/>
      <c r="G16" s="31"/>
      <c r="H16" s="31"/>
      <c r="I16" s="31">
        <v>24.0</v>
      </c>
      <c r="J16" s="31"/>
      <c r="K16" s="31"/>
      <c r="L16" s="31"/>
      <c r="M16" s="27"/>
      <c r="N16" s="32"/>
      <c r="O16" s="27"/>
      <c r="P16" s="27"/>
      <c r="Q16" s="27"/>
      <c r="R16" s="33"/>
    </row>
    <row r="17">
      <c r="A17" s="27"/>
      <c r="B17" s="28" t="s">
        <v>31</v>
      </c>
      <c r="C17" s="27"/>
      <c r="D17" s="29"/>
      <c r="E17" s="27"/>
      <c r="F17" s="30"/>
      <c r="G17" s="31"/>
      <c r="H17" s="31">
        <v>24.0</v>
      </c>
      <c r="I17" s="31"/>
      <c r="J17" s="31"/>
      <c r="K17" s="31"/>
      <c r="L17" s="31"/>
      <c r="M17" s="27"/>
      <c r="N17" s="32"/>
      <c r="O17" s="27"/>
      <c r="P17" s="27"/>
      <c r="Q17" s="27"/>
      <c r="R17" s="33"/>
    </row>
    <row r="18">
      <c r="A18" s="27"/>
      <c r="B18" s="28" t="s">
        <v>32</v>
      </c>
      <c r="C18" s="27"/>
      <c r="D18" s="29"/>
      <c r="E18" s="27"/>
      <c r="F18" s="30"/>
      <c r="G18" s="34">
        <v>48.0</v>
      </c>
      <c r="H18" s="31"/>
      <c r="I18" s="31"/>
      <c r="J18" s="31"/>
      <c r="K18" s="31"/>
      <c r="L18" s="31"/>
      <c r="M18" s="27"/>
      <c r="N18" s="32"/>
      <c r="O18" s="27"/>
      <c r="P18" s="27"/>
      <c r="Q18" s="27"/>
      <c r="R18" s="33"/>
    </row>
    <row r="19">
      <c r="A19" s="27"/>
      <c r="B19" s="28" t="s">
        <v>33</v>
      </c>
      <c r="C19" s="27"/>
      <c r="D19" s="29"/>
      <c r="E19" s="27"/>
      <c r="F19" s="30"/>
      <c r="G19" s="34">
        <v>30.0</v>
      </c>
      <c r="H19" s="31"/>
      <c r="I19" s="31"/>
      <c r="J19" s="31"/>
      <c r="K19" s="31"/>
      <c r="L19" s="31"/>
      <c r="M19" s="27"/>
      <c r="N19" s="32"/>
      <c r="O19" s="27"/>
      <c r="P19" s="27"/>
      <c r="Q19" s="27"/>
      <c r="R19" s="33"/>
    </row>
    <row r="20">
      <c r="A20" s="27"/>
      <c r="B20" s="28" t="s">
        <v>34</v>
      </c>
      <c r="C20" s="27"/>
      <c r="D20" s="29"/>
      <c r="E20" s="27"/>
      <c r="F20" s="30"/>
      <c r="G20" s="31"/>
      <c r="H20" s="31"/>
      <c r="I20" s="31"/>
      <c r="J20" s="31"/>
      <c r="K20" s="31"/>
      <c r="L20" s="31">
        <v>24.0</v>
      </c>
      <c r="M20" s="27"/>
      <c r="N20" s="32"/>
      <c r="O20" s="27"/>
      <c r="P20" s="27"/>
      <c r="Q20" s="27"/>
      <c r="R20" s="33"/>
    </row>
    <row r="21">
      <c r="A21" s="27"/>
      <c r="B21" s="28" t="s">
        <v>35</v>
      </c>
      <c r="C21" s="27"/>
      <c r="D21" s="29"/>
      <c r="E21" s="27"/>
      <c r="F21" s="30"/>
      <c r="G21" s="31"/>
      <c r="H21" s="34">
        <v>30.0</v>
      </c>
      <c r="I21" s="31"/>
      <c r="J21" s="31"/>
      <c r="K21" s="31"/>
      <c r="L21" s="31"/>
      <c r="M21" s="27"/>
      <c r="N21" s="32"/>
      <c r="O21" s="27"/>
      <c r="P21" s="27"/>
      <c r="Q21" s="27"/>
      <c r="R21" s="33"/>
    </row>
    <row r="22">
      <c r="A22" s="27"/>
      <c r="B22" s="28" t="s">
        <v>36</v>
      </c>
      <c r="C22" s="27"/>
      <c r="D22" s="29"/>
      <c r="E22" s="27"/>
      <c r="F22" s="30"/>
      <c r="G22" s="31"/>
      <c r="H22" s="34">
        <v>48.0</v>
      </c>
      <c r="I22" s="31"/>
      <c r="J22" s="31"/>
      <c r="K22" s="31"/>
      <c r="L22" s="31"/>
      <c r="M22" s="27"/>
      <c r="N22" s="32"/>
      <c r="O22" s="27"/>
      <c r="P22" s="27"/>
      <c r="Q22" s="27"/>
      <c r="R22" s="33"/>
    </row>
    <row r="23">
      <c r="A23" s="27"/>
      <c r="B23" s="28" t="s">
        <v>37</v>
      </c>
      <c r="C23" s="27"/>
      <c r="D23" s="29"/>
      <c r="E23" s="27"/>
      <c r="F23" s="30"/>
      <c r="G23" s="31"/>
      <c r="H23" s="34">
        <v>48.0</v>
      </c>
      <c r="I23" s="31"/>
      <c r="J23" s="31"/>
      <c r="K23" s="31"/>
      <c r="L23" s="31"/>
      <c r="M23" s="27"/>
      <c r="N23" s="32"/>
      <c r="O23" s="27"/>
      <c r="P23" s="27"/>
      <c r="Q23" s="27"/>
      <c r="R23" s="33"/>
    </row>
    <row r="24">
      <c r="A24" s="27"/>
      <c r="B24" s="28" t="s">
        <v>38</v>
      </c>
      <c r="C24" s="27"/>
      <c r="D24" s="29"/>
      <c r="E24" s="27"/>
      <c r="F24" s="30"/>
      <c r="G24" s="34">
        <v>30.0</v>
      </c>
      <c r="H24" s="35"/>
      <c r="I24" s="31"/>
      <c r="J24" s="31"/>
      <c r="K24" s="31"/>
      <c r="L24" s="31"/>
      <c r="M24" s="27"/>
      <c r="N24" s="32"/>
      <c r="O24" s="27"/>
      <c r="P24" s="27"/>
      <c r="Q24" s="27"/>
      <c r="R24" s="33"/>
    </row>
    <row r="25">
      <c r="A25" s="27"/>
      <c r="B25" s="28" t="s">
        <v>39</v>
      </c>
      <c r="C25" s="27"/>
      <c r="D25" s="29"/>
      <c r="E25" s="27"/>
      <c r="F25" s="30"/>
      <c r="G25" s="31"/>
      <c r="H25" s="31">
        <v>18.0</v>
      </c>
      <c r="I25" s="31"/>
      <c r="J25" s="31"/>
      <c r="K25" s="31"/>
      <c r="L25" s="31"/>
      <c r="M25" s="27"/>
      <c r="N25" s="32"/>
      <c r="O25" s="27"/>
      <c r="P25" s="27"/>
      <c r="Q25" s="27"/>
      <c r="R25" s="33"/>
    </row>
    <row r="26">
      <c r="A26" s="27"/>
      <c r="B26" s="28" t="s">
        <v>40</v>
      </c>
      <c r="C26" s="27"/>
      <c r="D26" s="29"/>
      <c r="E26" s="27"/>
      <c r="F26" s="30"/>
      <c r="G26" s="31"/>
      <c r="H26" s="31"/>
      <c r="I26" s="31"/>
      <c r="J26" s="31"/>
      <c r="K26" s="31"/>
      <c r="L26" s="31">
        <v>18.0</v>
      </c>
      <c r="M26" s="27"/>
      <c r="N26" s="32"/>
      <c r="O26" s="27"/>
      <c r="P26" s="27"/>
      <c r="Q26" s="27"/>
      <c r="R26" s="33"/>
    </row>
    <row r="27">
      <c r="A27" s="27"/>
      <c r="B27" s="28" t="s">
        <v>41</v>
      </c>
      <c r="C27" s="27"/>
      <c r="D27" s="29"/>
      <c r="E27" s="27"/>
      <c r="F27" s="30"/>
      <c r="G27" s="31"/>
      <c r="H27" s="34">
        <v>78.0</v>
      </c>
      <c r="I27" s="31"/>
      <c r="J27" s="31"/>
      <c r="K27" s="31"/>
      <c r="L27" s="31"/>
      <c r="M27" s="27"/>
      <c r="N27" s="32"/>
      <c r="O27" s="27"/>
      <c r="P27" s="27"/>
      <c r="Q27" s="27"/>
      <c r="R27" s="33"/>
    </row>
    <row r="28">
      <c r="A28" s="27"/>
      <c r="B28" s="28" t="s">
        <v>42</v>
      </c>
      <c r="C28" s="27"/>
      <c r="D28" s="29"/>
      <c r="E28" s="27"/>
      <c r="F28" s="30"/>
      <c r="G28" s="31"/>
      <c r="H28" s="34">
        <v>78.0</v>
      </c>
      <c r="I28" s="31"/>
      <c r="J28" s="31"/>
      <c r="K28" s="31"/>
      <c r="L28" s="31"/>
      <c r="M28" s="27"/>
      <c r="N28" s="32"/>
      <c r="O28" s="27"/>
      <c r="P28" s="27"/>
      <c r="Q28" s="27"/>
      <c r="R28" s="33"/>
    </row>
    <row r="29">
      <c r="A29" s="27"/>
      <c r="B29" s="28" t="s">
        <v>43</v>
      </c>
      <c r="C29" s="27"/>
      <c r="D29" s="29"/>
      <c r="E29" s="27"/>
      <c r="F29" s="30"/>
      <c r="G29" s="31"/>
      <c r="H29" s="34">
        <v>48.0</v>
      </c>
      <c r="I29" s="31"/>
      <c r="J29" s="31"/>
      <c r="K29" s="31"/>
      <c r="L29" s="31"/>
      <c r="M29" s="27"/>
      <c r="N29" s="32"/>
      <c r="O29" s="27"/>
      <c r="P29" s="27"/>
      <c r="Q29" s="27"/>
      <c r="R29" s="33"/>
    </row>
    <row r="30">
      <c r="A30" s="27"/>
      <c r="B30" s="28" t="s">
        <v>44</v>
      </c>
      <c r="C30" s="27"/>
      <c r="D30" s="29"/>
      <c r="E30" s="27"/>
      <c r="F30" s="30"/>
      <c r="G30" s="31"/>
      <c r="H30" s="31"/>
      <c r="I30" s="36">
        <v>48.0</v>
      </c>
      <c r="J30" s="31"/>
      <c r="K30" s="31"/>
      <c r="L30" s="31"/>
      <c r="M30" s="27"/>
      <c r="N30" s="32"/>
      <c r="O30" s="27"/>
      <c r="P30" s="27"/>
      <c r="Q30" s="27"/>
      <c r="R30" s="33"/>
    </row>
    <row r="31">
      <c r="A31" s="27"/>
      <c r="B31" s="28" t="s">
        <v>45</v>
      </c>
      <c r="C31" s="27"/>
      <c r="D31" s="29"/>
      <c r="E31" s="27"/>
      <c r="F31" s="30"/>
      <c r="G31" s="31"/>
      <c r="H31" s="36">
        <v>48.0</v>
      </c>
      <c r="I31" s="31"/>
      <c r="J31" s="31"/>
      <c r="K31" s="31"/>
      <c r="L31" s="31"/>
      <c r="M31" s="27"/>
      <c r="N31" s="32"/>
      <c r="O31" s="27"/>
      <c r="P31" s="27"/>
      <c r="Q31" s="27"/>
      <c r="R31" s="33"/>
    </row>
    <row r="32">
      <c r="A32" s="21"/>
      <c r="B32" s="29"/>
      <c r="C32" s="27"/>
      <c r="D32" s="29"/>
      <c r="E32" s="27"/>
      <c r="F32" s="30"/>
      <c r="G32" s="31"/>
      <c r="H32" s="31"/>
      <c r="I32" s="31"/>
      <c r="J32" s="31"/>
      <c r="K32" s="31"/>
      <c r="L32" s="31"/>
      <c r="M32" s="27"/>
      <c r="N32" s="32"/>
      <c r="O32" s="27"/>
      <c r="P32" s="27"/>
      <c r="Q32" s="27"/>
      <c r="R32" s="33"/>
    </row>
    <row r="33">
      <c r="A33" s="18"/>
      <c r="B33" s="19" t="s">
        <v>46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0"/>
    </row>
    <row r="34">
      <c r="A34" s="21"/>
      <c r="B34" s="28" t="s">
        <v>46</v>
      </c>
      <c r="C34" s="27"/>
      <c r="D34" s="29"/>
      <c r="E34" s="27"/>
      <c r="F34" s="30"/>
      <c r="G34" s="31"/>
      <c r="H34" s="31">
        <v>48.0</v>
      </c>
      <c r="I34" s="31"/>
      <c r="J34" s="31"/>
      <c r="K34" s="31"/>
      <c r="L34" s="31"/>
      <c r="M34" s="27"/>
      <c r="N34" s="32"/>
      <c r="O34" s="27"/>
      <c r="P34" s="27"/>
      <c r="Q34" s="27"/>
      <c r="R34" s="33"/>
    </row>
    <row r="35">
      <c r="A35" s="21"/>
      <c r="B35" s="29"/>
      <c r="C35" s="27"/>
      <c r="D35" s="29"/>
      <c r="E35" s="27"/>
      <c r="F35" s="30"/>
      <c r="G35" s="31"/>
      <c r="H35" s="31"/>
      <c r="I35" s="31"/>
      <c r="J35" s="31"/>
      <c r="K35" s="31"/>
      <c r="L35" s="31"/>
      <c r="M35" s="27"/>
      <c r="N35" s="32"/>
      <c r="O35" s="27"/>
      <c r="P35" s="27"/>
      <c r="Q35" s="27"/>
      <c r="R35" s="33"/>
    </row>
    <row r="36">
      <c r="A36" s="18"/>
      <c r="B36" s="19" t="s">
        <v>47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0"/>
    </row>
    <row r="37">
      <c r="A37" s="21"/>
      <c r="B37" s="28" t="s">
        <v>48</v>
      </c>
      <c r="C37" s="27"/>
      <c r="D37" s="29"/>
      <c r="E37" s="27"/>
      <c r="F37" s="30"/>
      <c r="G37" s="31">
        <v>48.0</v>
      </c>
      <c r="H37" s="31"/>
      <c r="I37" s="31"/>
      <c r="J37" s="31"/>
      <c r="K37" s="31"/>
      <c r="L37" s="31"/>
      <c r="M37" s="27"/>
      <c r="N37" s="32"/>
      <c r="O37" s="27"/>
      <c r="P37" s="27"/>
      <c r="Q37" s="27"/>
      <c r="R37" s="33"/>
    </row>
    <row r="38">
      <c r="A38" s="21"/>
      <c r="B38" s="28" t="s">
        <v>49</v>
      </c>
      <c r="C38" s="27"/>
      <c r="D38" s="29"/>
      <c r="E38" s="27"/>
      <c r="F38" s="30"/>
      <c r="G38" s="31"/>
      <c r="H38" s="34">
        <v>48.0</v>
      </c>
      <c r="I38" s="31"/>
      <c r="J38" s="31"/>
      <c r="K38" s="31"/>
      <c r="L38" s="31"/>
      <c r="M38" s="27"/>
      <c r="N38" s="32"/>
      <c r="O38" s="27"/>
      <c r="P38" s="27"/>
      <c r="Q38" s="27"/>
      <c r="R38" s="33"/>
    </row>
    <row r="39">
      <c r="A39" s="21"/>
      <c r="B39" s="28" t="s">
        <v>50</v>
      </c>
      <c r="C39" s="27"/>
      <c r="D39" s="29"/>
      <c r="E39" s="27"/>
      <c r="F39" s="30"/>
      <c r="G39" s="31"/>
      <c r="H39" s="34">
        <v>48.0</v>
      </c>
      <c r="I39" s="31"/>
      <c r="J39" s="31"/>
      <c r="K39" s="31"/>
      <c r="L39" s="31"/>
      <c r="M39" s="27"/>
      <c r="N39" s="32"/>
      <c r="O39" s="27"/>
      <c r="P39" s="27"/>
      <c r="Q39" s="27"/>
      <c r="R39" s="33"/>
    </row>
    <row r="40">
      <c r="A40" s="21"/>
      <c r="B40" s="28" t="s">
        <v>51</v>
      </c>
      <c r="C40" s="27"/>
      <c r="D40" s="29"/>
      <c r="E40" s="27"/>
      <c r="F40" s="30"/>
      <c r="G40" s="31"/>
      <c r="H40" s="34">
        <v>30.0</v>
      </c>
      <c r="I40" s="31"/>
      <c r="J40" s="31"/>
      <c r="K40" s="31"/>
      <c r="L40" s="31"/>
      <c r="M40" s="27"/>
      <c r="N40" s="32"/>
      <c r="O40" s="27"/>
      <c r="P40" s="27"/>
      <c r="Q40" s="27"/>
      <c r="R40" s="33"/>
    </row>
    <row r="41">
      <c r="A41" s="21"/>
      <c r="B41" s="28" t="s">
        <v>52</v>
      </c>
      <c r="C41" s="27"/>
      <c r="D41" s="29"/>
      <c r="E41" s="27"/>
      <c r="F41" s="30"/>
      <c r="G41" s="31"/>
      <c r="H41" s="34">
        <v>30.0</v>
      </c>
      <c r="I41" s="31"/>
      <c r="J41" s="31"/>
      <c r="K41" s="31"/>
      <c r="L41" s="31"/>
      <c r="M41" s="27"/>
      <c r="N41" s="32"/>
      <c r="O41" s="27"/>
      <c r="P41" s="27"/>
      <c r="Q41" s="27"/>
      <c r="R41" s="33"/>
    </row>
    <row r="42">
      <c r="A42" s="18"/>
      <c r="B42" s="19" t="s">
        <v>53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0"/>
    </row>
    <row r="43">
      <c r="A43" s="21"/>
      <c r="B43" s="28" t="s">
        <v>53</v>
      </c>
      <c r="C43" s="27"/>
      <c r="D43" s="29"/>
      <c r="E43" s="27"/>
      <c r="F43" s="30"/>
      <c r="G43" s="31"/>
      <c r="H43" s="31"/>
      <c r="I43" s="31"/>
      <c r="J43" s="31">
        <v>78.0</v>
      </c>
      <c r="K43" s="31"/>
      <c r="L43" s="31"/>
      <c r="M43" s="27"/>
      <c r="N43" s="32"/>
      <c r="O43" s="27"/>
      <c r="P43" s="27"/>
      <c r="Q43" s="27"/>
      <c r="R43" s="33"/>
    </row>
    <row r="44">
      <c r="A44" s="21"/>
      <c r="B44" s="29"/>
      <c r="C44" s="27"/>
      <c r="D44" s="29"/>
      <c r="E44" s="27"/>
      <c r="F44" s="30"/>
      <c r="G44" s="31"/>
      <c r="H44" s="31"/>
      <c r="I44" s="31"/>
      <c r="J44" s="31"/>
      <c r="K44" s="31"/>
      <c r="L44" s="31"/>
      <c r="M44" s="27"/>
      <c r="N44" s="32"/>
      <c r="O44" s="27"/>
      <c r="P44" s="27"/>
      <c r="Q44" s="27"/>
      <c r="R44" s="33"/>
    </row>
    <row r="45">
      <c r="A45" s="18"/>
      <c r="B45" s="19" t="s">
        <v>54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0"/>
    </row>
    <row r="46">
      <c r="A46" s="21"/>
      <c r="B46" s="28" t="s">
        <v>55</v>
      </c>
      <c r="C46" s="27"/>
      <c r="D46" s="29"/>
      <c r="E46" s="27"/>
      <c r="F46" s="30"/>
      <c r="G46" s="31"/>
      <c r="H46" s="31"/>
      <c r="I46" s="31"/>
      <c r="J46" s="31"/>
      <c r="K46" s="31"/>
      <c r="L46" s="31">
        <v>30.0</v>
      </c>
      <c r="M46" s="27"/>
      <c r="N46" s="32"/>
      <c r="O46" s="27"/>
      <c r="P46" s="27"/>
      <c r="Q46" s="27"/>
      <c r="R46" s="33"/>
    </row>
    <row r="47">
      <c r="A47" s="21"/>
      <c r="B47" s="28" t="s">
        <v>56</v>
      </c>
      <c r="C47" s="27"/>
      <c r="D47" s="29"/>
      <c r="E47" s="27"/>
      <c r="F47" s="30"/>
      <c r="G47" s="31"/>
      <c r="H47" s="31">
        <v>48.0</v>
      </c>
      <c r="I47" s="31"/>
      <c r="J47" s="31">
        <v>30.0</v>
      </c>
      <c r="K47" s="31"/>
      <c r="L47" s="31"/>
      <c r="M47" s="27"/>
      <c r="N47" s="32"/>
      <c r="O47" s="27"/>
      <c r="P47" s="27"/>
      <c r="Q47" s="27"/>
      <c r="R47" s="33"/>
    </row>
    <row r="48">
      <c r="A48" s="21"/>
      <c r="B48" s="28" t="s">
        <v>57</v>
      </c>
      <c r="C48" s="27"/>
      <c r="D48" s="29"/>
      <c r="E48" s="27"/>
      <c r="F48" s="30"/>
      <c r="G48" s="31"/>
      <c r="H48" s="31"/>
      <c r="I48" s="31"/>
      <c r="J48" s="31"/>
      <c r="K48" s="31"/>
      <c r="L48" s="31"/>
      <c r="M48" s="27"/>
      <c r="N48" s="32"/>
      <c r="O48" s="27"/>
      <c r="P48" s="27"/>
      <c r="Q48" s="27"/>
      <c r="R48" s="33"/>
    </row>
    <row r="49">
      <c r="A49" s="37"/>
    </row>
    <row r="50" ht="31.5" customHeight="1">
      <c r="A50" s="38" t="s">
        <v>58</v>
      </c>
      <c r="G50" s="39">
        <f t="shared" ref="G50:L50" si="1">SUM(G2:G48)</f>
        <v>222</v>
      </c>
      <c r="H50" s="39">
        <f t="shared" si="1"/>
        <v>866</v>
      </c>
      <c r="I50" s="39">
        <f t="shared" si="1"/>
        <v>72</v>
      </c>
      <c r="J50" s="39">
        <f t="shared" si="1"/>
        <v>108</v>
      </c>
      <c r="K50" s="39">
        <f t="shared" si="1"/>
        <v>0</v>
      </c>
      <c r="L50" s="39">
        <f t="shared" si="1"/>
        <v>88</v>
      </c>
      <c r="M50" s="40"/>
      <c r="N50" s="40"/>
      <c r="O50" s="40"/>
      <c r="P50" s="40"/>
      <c r="Q50" s="40"/>
      <c r="R50" s="41" t="s">
        <v>59</v>
      </c>
    </row>
  </sheetData>
  <mergeCells count="9">
    <mergeCell ref="A49:R49"/>
    <mergeCell ref="A50:F50"/>
    <mergeCell ref="D1:R1"/>
    <mergeCell ref="B3:R3"/>
    <mergeCell ref="B5:R5"/>
    <mergeCell ref="B33:R33"/>
    <mergeCell ref="B36:R36"/>
    <mergeCell ref="B42:R42"/>
    <mergeCell ref="B45:R45"/>
  </mergeCells>
  <dataValidations>
    <dataValidation type="list" allowBlank="1" showErrorMessage="1" sqref="F4 F6:F32 F34:F35 F37:F41 F43:F44 F46:F48">
      <formula1>"Unassigned,Assigned,In Progress,Late,Complete"</formula1>
    </dataValidation>
    <dataValidation type="custom" allowBlank="1" showDropDown="1" sqref="N4 N6:N32 N34:N35 N37:N41 N43:N44 N46:N48">
      <formula1>OR(NOT(ISERROR(DATEVALUE(N4))), AND(ISNUMBER(N4), LEFT(CELL("format", N4))="D"))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24.88"/>
    <col customWidth="1" min="2" max="2" width="56.13"/>
    <col customWidth="1" hidden="1" min="3" max="3" width="16.63"/>
    <col customWidth="1" hidden="1" min="4" max="4" width="12.75"/>
    <col customWidth="1" min="5" max="5" width="22.38"/>
    <col hidden="1" min="6" max="6" width="12.63"/>
    <col customWidth="1" min="8" max="8" width="10.13"/>
    <col customWidth="1" min="9" max="9" width="11.25"/>
    <col customWidth="1" hidden="1" min="10" max="10" width="10.13"/>
    <col customWidth="1" min="11" max="13" width="10.13"/>
    <col customWidth="1" hidden="1" min="14" max="17" width="18.13"/>
    <col customWidth="1" hidden="1" min="18" max="18" width="13.5"/>
    <col customWidth="1" min="19" max="19" width="52.0"/>
  </cols>
  <sheetData>
    <row r="1" ht="63.0" customHeight="1">
      <c r="A1" s="1"/>
      <c r="B1" s="2" t="s">
        <v>60</v>
      </c>
      <c r="C1" s="2"/>
      <c r="D1" s="2"/>
      <c r="E1" s="2" t="s">
        <v>1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>
      <c r="A2" s="4" t="s">
        <v>2</v>
      </c>
      <c r="B2" s="5" t="s">
        <v>3</v>
      </c>
      <c r="C2" s="7" t="s">
        <v>61</v>
      </c>
      <c r="D2" s="5"/>
      <c r="E2" s="7" t="s">
        <v>62</v>
      </c>
      <c r="F2" s="6" t="s">
        <v>5</v>
      </c>
      <c r="G2" s="7" t="s">
        <v>6</v>
      </c>
      <c r="H2" s="42" t="s">
        <v>63</v>
      </c>
      <c r="I2" s="43" t="s">
        <v>64</v>
      </c>
      <c r="J2" s="44" t="s">
        <v>65</v>
      </c>
      <c r="K2" s="45" t="s">
        <v>66</v>
      </c>
      <c r="L2" s="46" t="s">
        <v>67</v>
      </c>
      <c r="M2" s="47" t="s">
        <v>68</v>
      </c>
      <c r="N2" s="13" t="s">
        <v>13</v>
      </c>
      <c r="O2" s="14" t="s">
        <v>14</v>
      </c>
      <c r="P2" s="15" t="s">
        <v>15</v>
      </c>
      <c r="Q2" s="15" t="s">
        <v>16</v>
      </c>
      <c r="R2" s="16" t="s">
        <v>17</v>
      </c>
      <c r="S2" s="17" t="s">
        <v>18</v>
      </c>
    </row>
    <row r="3">
      <c r="A3" s="18">
        <v>0.0</v>
      </c>
      <c r="B3" s="19" t="s">
        <v>53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/>
    </row>
    <row r="4">
      <c r="A4" s="21"/>
      <c r="B4" s="22" t="s">
        <v>53</v>
      </c>
      <c r="C4" s="22"/>
      <c r="D4" s="21"/>
      <c r="E4" s="23"/>
      <c r="F4" s="21"/>
      <c r="G4" s="24"/>
      <c r="H4" s="25"/>
      <c r="I4" s="25"/>
      <c r="J4" s="25"/>
      <c r="K4" s="25">
        <v>42.0</v>
      </c>
      <c r="L4" s="25"/>
      <c r="M4" s="25"/>
      <c r="N4" s="21"/>
      <c r="O4" s="26"/>
      <c r="P4" s="21"/>
      <c r="Q4" s="21"/>
      <c r="R4" s="21"/>
      <c r="S4" s="24"/>
    </row>
    <row r="5">
      <c r="A5" s="18">
        <v>1.0</v>
      </c>
      <c r="B5" s="48" t="s">
        <v>69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50"/>
    </row>
    <row r="6">
      <c r="A6" s="51">
        <v>1.1</v>
      </c>
      <c r="B6" s="28" t="s">
        <v>70</v>
      </c>
      <c r="C6" s="28" t="s">
        <v>71</v>
      </c>
      <c r="D6" s="52">
        <v>24.0</v>
      </c>
      <c r="E6" s="28" t="s">
        <v>71</v>
      </c>
      <c r="F6" s="28"/>
      <c r="G6" s="21"/>
      <c r="H6" s="52"/>
      <c r="I6" s="52">
        <v>24.0</v>
      </c>
      <c r="J6" s="25"/>
      <c r="K6" s="25"/>
      <c r="L6" s="53"/>
      <c r="M6" s="25"/>
      <c r="N6" s="21"/>
      <c r="O6" s="26"/>
      <c r="P6" s="21"/>
      <c r="Q6" s="21"/>
      <c r="R6" s="24"/>
      <c r="S6" s="24"/>
    </row>
    <row r="7">
      <c r="A7" s="51">
        <v>1.2</v>
      </c>
      <c r="B7" s="28" t="s">
        <v>72</v>
      </c>
      <c r="C7" s="28" t="s">
        <v>73</v>
      </c>
      <c r="D7" s="52">
        <v>24.0</v>
      </c>
      <c r="E7" s="28" t="s">
        <v>73</v>
      </c>
      <c r="F7" s="28"/>
      <c r="G7" s="21"/>
      <c r="H7" s="52">
        <v>24.0</v>
      </c>
      <c r="I7" s="52"/>
      <c r="J7" s="25"/>
      <c r="K7" s="25"/>
      <c r="L7" s="53"/>
      <c r="M7" s="25"/>
      <c r="N7" s="21"/>
      <c r="O7" s="26"/>
      <c r="P7" s="21"/>
      <c r="Q7" s="21"/>
      <c r="R7" s="24"/>
      <c r="S7" s="24"/>
    </row>
    <row r="8">
      <c r="A8" s="51">
        <v>1.3</v>
      </c>
      <c r="B8" s="28" t="s">
        <v>74</v>
      </c>
      <c r="C8" s="28" t="s">
        <v>73</v>
      </c>
      <c r="D8" s="52">
        <v>40.0</v>
      </c>
      <c r="E8" s="28" t="s">
        <v>73</v>
      </c>
      <c r="F8" s="28"/>
      <c r="G8" s="21"/>
      <c r="H8" s="52">
        <v>40.0</v>
      </c>
      <c r="I8" s="52"/>
      <c r="J8" s="25"/>
      <c r="K8" s="25"/>
      <c r="L8" s="53"/>
      <c r="M8" s="25"/>
      <c r="N8" s="21"/>
      <c r="O8" s="26"/>
      <c r="P8" s="21"/>
      <c r="Q8" s="21"/>
      <c r="R8" s="24"/>
      <c r="S8" s="24"/>
    </row>
    <row r="9">
      <c r="A9" s="51">
        <v>1.4</v>
      </c>
      <c r="B9" s="28" t="s">
        <v>75</v>
      </c>
      <c r="C9" s="28" t="s">
        <v>73</v>
      </c>
      <c r="D9" s="52">
        <v>32.0</v>
      </c>
      <c r="E9" s="28" t="s">
        <v>73</v>
      </c>
      <c r="F9" s="28"/>
      <c r="G9" s="21"/>
      <c r="H9" s="52">
        <v>32.0</v>
      </c>
      <c r="I9" s="52"/>
      <c r="J9" s="25"/>
      <c r="K9" s="25"/>
      <c r="L9" s="53"/>
      <c r="M9" s="25"/>
      <c r="N9" s="21"/>
      <c r="O9" s="26"/>
      <c r="P9" s="21"/>
      <c r="Q9" s="21"/>
      <c r="R9" s="24"/>
      <c r="S9" s="24"/>
    </row>
    <row r="10">
      <c r="A10" s="51">
        <v>1.5</v>
      </c>
      <c r="B10" s="28" t="s">
        <v>76</v>
      </c>
      <c r="C10" s="28" t="s">
        <v>73</v>
      </c>
      <c r="D10" s="52">
        <v>20.0</v>
      </c>
      <c r="E10" s="28" t="s">
        <v>73</v>
      </c>
      <c r="F10" s="28"/>
      <c r="G10" s="21"/>
      <c r="H10" s="52">
        <v>20.0</v>
      </c>
      <c r="I10" s="52"/>
      <c r="J10" s="25"/>
      <c r="K10" s="25"/>
      <c r="L10" s="53"/>
      <c r="M10" s="25"/>
      <c r="N10" s="21"/>
      <c r="O10" s="26"/>
      <c r="P10" s="21"/>
      <c r="Q10" s="21"/>
      <c r="R10" s="24"/>
      <c r="S10" s="24"/>
    </row>
    <row r="11">
      <c r="A11" s="51">
        <v>1.6</v>
      </c>
      <c r="B11" s="28" t="s">
        <v>77</v>
      </c>
      <c r="C11" s="28" t="s">
        <v>73</v>
      </c>
      <c r="D11" s="52">
        <v>60.0</v>
      </c>
      <c r="E11" s="28" t="s">
        <v>73</v>
      </c>
      <c r="F11" s="28"/>
      <c r="G11" s="21"/>
      <c r="H11" s="52">
        <v>60.0</v>
      </c>
      <c r="I11" s="52"/>
      <c r="J11" s="25"/>
      <c r="K11" s="25"/>
      <c r="L11" s="53"/>
      <c r="M11" s="25"/>
      <c r="N11" s="21"/>
      <c r="O11" s="26"/>
      <c r="P11" s="21"/>
      <c r="Q11" s="21"/>
      <c r="R11" s="24"/>
      <c r="S11" s="24"/>
    </row>
    <row r="12">
      <c r="A12" s="51">
        <v>1.7</v>
      </c>
      <c r="B12" s="28" t="s">
        <v>78</v>
      </c>
      <c r="C12" s="28" t="s">
        <v>79</v>
      </c>
      <c r="D12" s="52">
        <v>40.0</v>
      </c>
      <c r="E12" s="28" t="s">
        <v>79</v>
      </c>
      <c r="F12" s="28"/>
      <c r="G12" s="21"/>
      <c r="H12" s="52"/>
      <c r="I12" s="52">
        <v>40.0</v>
      </c>
      <c r="J12" s="25"/>
      <c r="K12" s="25"/>
      <c r="L12" s="53"/>
      <c r="M12" s="25"/>
      <c r="N12" s="21"/>
      <c r="O12" s="26"/>
      <c r="P12" s="21"/>
      <c r="Q12" s="21"/>
      <c r="R12" s="24"/>
      <c r="S12" s="24"/>
    </row>
    <row r="13">
      <c r="A13" s="51">
        <v>1.8</v>
      </c>
      <c r="B13" s="28" t="s">
        <v>80</v>
      </c>
      <c r="C13" s="28" t="s">
        <v>81</v>
      </c>
      <c r="D13" s="52">
        <v>120.0</v>
      </c>
      <c r="E13" s="28" t="s">
        <v>81</v>
      </c>
      <c r="F13" s="28"/>
      <c r="G13" s="21"/>
      <c r="H13" s="52"/>
      <c r="I13" s="52">
        <v>120.0</v>
      </c>
      <c r="J13" s="25"/>
      <c r="K13" s="25"/>
      <c r="L13" s="53"/>
      <c r="M13" s="25"/>
      <c r="N13" s="21"/>
      <c r="O13" s="26"/>
      <c r="P13" s="21"/>
      <c r="Q13" s="21"/>
      <c r="R13" s="24"/>
      <c r="S13" s="24"/>
    </row>
    <row r="14">
      <c r="A14" s="51">
        <v>1.9</v>
      </c>
      <c r="B14" s="28" t="s">
        <v>82</v>
      </c>
      <c r="C14" s="28" t="s">
        <v>73</v>
      </c>
      <c r="D14" s="52">
        <v>24.0</v>
      </c>
      <c r="E14" s="28" t="s">
        <v>73</v>
      </c>
      <c r="F14" s="28"/>
      <c r="G14" s="21"/>
      <c r="H14" s="52">
        <v>24.0</v>
      </c>
      <c r="I14" s="52"/>
      <c r="J14" s="25"/>
      <c r="K14" s="25"/>
      <c r="L14" s="25"/>
      <c r="M14" s="25"/>
      <c r="N14" s="21"/>
      <c r="O14" s="26"/>
      <c r="P14" s="21"/>
      <c r="Q14" s="21"/>
      <c r="R14" s="24"/>
      <c r="S14" s="24"/>
    </row>
    <row r="15">
      <c r="A15" s="51">
        <v>1.1</v>
      </c>
      <c r="B15" s="28" t="s">
        <v>83</v>
      </c>
      <c r="C15" s="28" t="s">
        <v>84</v>
      </c>
      <c r="D15" s="52">
        <v>32.0</v>
      </c>
      <c r="E15" s="28" t="s">
        <v>84</v>
      </c>
      <c r="F15" s="28"/>
      <c r="G15" s="21"/>
      <c r="H15" s="52"/>
      <c r="I15" s="52">
        <v>32.0</v>
      </c>
      <c r="J15" s="25"/>
      <c r="K15" s="25"/>
      <c r="L15" s="53"/>
      <c r="M15" s="25"/>
      <c r="N15" s="21"/>
      <c r="O15" s="26"/>
      <c r="P15" s="21"/>
      <c r="Q15" s="21"/>
      <c r="R15" s="24"/>
      <c r="S15" s="24"/>
    </row>
    <row r="16">
      <c r="A16" s="51">
        <v>1.11</v>
      </c>
      <c r="B16" s="28" t="s">
        <v>85</v>
      </c>
      <c r="C16" s="28" t="s">
        <v>86</v>
      </c>
      <c r="D16" s="52">
        <v>64.0</v>
      </c>
      <c r="E16" s="28" t="s">
        <v>86</v>
      </c>
      <c r="F16" s="28"/>
      <c r="G16" s="21"/>
      <c r="H16" s="52"/>
      <c r="I16" s="52">
        <v>64.0</v>
      </c>
      <c r="J16" s="25"/>
      <c r="K16" s="25"/>
      <c r="L16" s="53"/>
      <c r="M16" s="25"/>
      <c r="N16" s="21"/>
      <c r="O16" s="26"/>
      <c r="P16" s="21"/>
      <c r="Q16" s="21"/>
      <c r="R16" s="24"/>
      <c r="S16" s="24"/>
    </row>
    <row r="17">
      <c r="A17" s="51">
        <v>1.12</v>
      </c>
      <c r="B17" s="28" t="s">
        <v>87</v>
      </c>
      <c r="C17" s="28" t="s">
        <v>79</v>
      </c>
      <c r="D17" s="52">
        <v>90.0</v>
      </c>
      <c r="E17" s="28" t="s">
        <v>79</v>
      </c>
      <c r="F17" s="28"/>
      <c r="G17" s="21"/>
      <c r="H17" s="52"/>
      <c r="I17" s="52">
        <v>90.0</v>
      </c>
      <c r="J17" s="25"/>
      <c r="K17" s="25"/>
      <c r="L17" s="53"/>
      <c r="M17" s="25"/>
      <c r="N17" s="21"/>
      <c r="O17" s="26"/>
      <c r="P17" s="21"/>
      <c r="Q17" s="21"/>
      <c r="R17" s="24"/>
      <c r="S17" s="24"/>
    </row>
    <row r="18">
      <c r="A18" s="51">
        <v>1.13</v>
      </c>
      <c r="B18" s="28" t="s">
        <v>88</v>
      </c>
      <c r="C18" s="28" t="s">
        <v>89</v>
      </c>
      <c r="D18" s="52">
        <v>40.0</v>
      </c>
      <c r="E18" s="28" t="s">
        <v>89</v>
      </c>
      <c r="F18" s="28"/>
      <c r="G18" s="21"/>
      <c r="H18" s="52">
        <v>40.0</v>
      </c>
      <c r="I18" s="52"/>
      <c r="J18" s="25"/>
      <c r="K18" s="25"/>
      <c r="L18" s="53"/>
      <c r="M18" s="25"/>
      <c r="N18" s="21"/>
      <c r="O18" s="26"/>
      <c r="P18" s="21"/>
      <c r="Q18" s="21"/>
      <c r="R18" s="24"/>
      <c r="S18" s="24"/>
    </row>
    <row r="19">
      <c r="A19" s="51">
        <v>1.14</v>
      </c>
      <c r="B19" s="28" t="s">
        <v>90</v>
      </c>
      <c r="C19" s="28" t="s">
        <v>91</v>
      </c>
      <c r="D19" s="52">
        <v>40.0</v>
      </c>
      <c r="E19" s="28" t="s">
        <v>91</v>
      </c>
      <c r="F19" s="28"/>
      <c r="G19" s="21"/>
      <c r="H19" s="52"/>
      <c r="I19" s="52">
        <v>40.0</v>
      </c>
      <c r="J19" s="25"/>
      <c r="K19" s="25"/>
      <c r="L19" s="53"/>
      <c r="M19" s="25"/>
      <c r="N19" s="21"/>
      <c r="O19" s="26"/>
      <c r="P19" s="21"/>
      <c r="Q19" s="21"/>
      <c r="R19" s="24"/>
      <c r="S19" s="24"/>
    </row>
    <row r="20">
      <c r="A20" s="51">
        <v>1.15</v>
      </c>
      <c r="B20" s="28" t="s">
        <v>92</v>
      </c>
      <c r="C20" s="28" t="s">
        <v>93</v>
      </c>
      <c r="D20" s="52">
        <v>60.0</v>
      </c>
      <c r="E20" s="28" t="s">
        <v>93</v>
      </c>
      <c r="F20" s="28"/>
      <c r="G20" s="21"/>
      <c r="H20" s="52"/>
      <c r="I20" s="52">
        <v>60.0</v>
      </c>
      <c r="J20" s="25"/>
      <c r="K20" s="25"/>
      <c r="L20" s="53"/>
      <c r="M20" s="25"/>
      <c r="N20" s="21"/>
      <c r="O20" s="26"/>
      <c r="P20" s="21"/>
      <c r="Q20" s="21"/>
      <c r="R20" s="24"/>
      <c r="S20" s="24"/>
    </row>
    <row r="21">
      <c r="A21" s="51">
        <v>1.16</v>
      </c>
      <c r="B21" s="28" t="s">
        <v>94</v>
      </c>
      <c r="C21" s="28" t="s">
        <v>73</v>
      </c>
      <c r="D21" s="52">
        <v>32.0</v>
      </c>
      <c r="E21" s="28" t="s">
        <v>73</v>
      </c>
      <c r="F21" s="28"/>
      <c r="G21" s="21"/>
      <c r="H21" s="52">
        <v>32.0</v>
      </c>
      <c r="I21" s="52"/>
      <c r="J21" s="25"/>
      <c r="K21" s="25"/>
      <c r="L21" s="53"/>
      <c r="M21" s="25"/>
      <c r="N21" s="21"/>
      <c r="O21" s="26"/>
      <c r="P21" s="21"/>
      <c r="Q21" s="21"/>
      <c r="R21" s="24"/>
      <c r="S21" s="24"/>
    </row>
    <row r="22">
      <c r="A22" s="51">
        <v>1.17</v>
      </c>
      <c r="B22" s="28" t="s">
        <v>95</v>
      </c>
      <c r="C22" s="28" t="s">
        <v>73</v>
      </c>
      <c r="D22" s="52">
        <v>20.0</v>
      </c>
      <c r="E22" s="28" t="s">
        <v>73</v>
      </c>
      <c r="F22" s="28"/>
      <c r="G22" s="21"/>
      <c r="H22" s="52">
        <v>20.0</v>
      </c>
      <c r="I22" s="52"/>
      <c r="J22" s="25"/>
      <c r="K22" s="25"/>
      <c r="L22" s="53"/>
      <c r="M22" s="25"/>
      <c r="N22" s="21"/>
      <c r="O22" s="26"/>
      <c r="P22" s="21"/>
      <c r="Q22" s="21"/>
      <c r="R22" s="24"/>
      <c r="S22" s="24"/>
    </row>
    <row r="23">
      <c r="A23" s="51">
        <v>1.18</v>
      </c>
      <c r="B23" s="28" t="s">
        <v>96</v>
      </c>
      <c r="C23" s="28" t="s">
        <v>97</v>
      </c>
      <c r="D23" s="52">
        <v>100.0</v>
      </c>
      <c r="E23" s="28" t="s">
        <v>97</v>
      </c>
      <c r="F23" s="28"/>
      <c r="G23" s="21"/>
      <c r="H23" s="52"/>
      <c r="I23" s="52">
        <v>100.0</v>
      </c>
      <c r="J23" s="25"/>
      <c r="K23" s="25"/>
      <c r="L23" s="53"/>
      <c r="M23" s="25"/>
      <c r="N23" s="21"/>
      <c r="O23" s="26"/>
      <c r="P23" s="21"/>
      <c r="Q23" s="21"/>
      <c r="R23" s="24"/>
      <c r="S23" s="24"/>
    </row>
    <row r="24">
      <c r="A24" s="51">
        <v>1.19</v>
      </c>
      <c r="B24" s="28" t="s">
        <v>98</v>
      </c>
      <c r="C24" s="28" t="s">
        <v>99</v>
      </c>
      <c r="D24" s="52">
        <v>40.0</v>
      </c>
      <c r="E24" s="28" t="s">
        <v>99</v>
      </c>
      <c r="F24" s="28"/>
      <c r="G24" s="21"/>
      <c r="H24" s="52"/>
      <c r="I24" s="52">
        <v>40.0</v>
      </c>
      <c r="J24" s="25"/>
      <c r="K24" s="25"/>
      <c r="L24" s="53"/>
      <c r="M24" s="25"/>
      <c r="N24" s="21"/>
      <c r="O24" s="26"/>
      <c r="P24" s="21"/>
      <c r="Q24" s="21"/>
      <c r="R24" s="24"/>
      <c r="S24" s="24"/>
    </row>
    <row r="25">
      <c r="A25" s="54">
        <v>1.2</v>
      </c>
      <c r="B25" s="28" t="s">
        <v>100</v>
      </c>
      <c r="C25" s="28" t="s">
        <v>101</v>
      </c>
      <c r="D25" s="52">
        <v>60.0</v>
      </c>
      <c r="E25" s="28" t="s">
        <v>101</v>
      </c>
      <c r="F25" s="28"/>
      <c r="G25" s="21"/>
      <c r="H25" s="52"/>
      <c r="I25" s="52">
        <v>60.0</v>
      </c>
      <c r="J25" s="25"/>
      <c r="K25" s="25"/>
      <c r="L25" s="53"/>
      <c r="M25" s="25"/>
      <c r="N25" s="21"/>
      <c r="O25" s="26"/>
      <c r="P25" s="21"/>
      <c r="Q25" s="21"/>
      <c r="R25" s="24"/>
      <c r="S25" s="24"/>
    </row>
    <row r="26">
      <c r="A26" s="18">
        <v>2.0</v>
      </c>
      <c r="B26" s="19" t="s">
        <v>57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20"/>
    </row>
    <row r="27">
      <c r="A27" s="24"/>
      <c r="B27" s="29" t="s">
        <v>102</v>
      </c>
      <c r="C27" s="22" t="s">
        <v>103</v>
      </c>
      <c r="D27" s="21"/>
      <c r="E27" s="28"/>
      <c r="F27" s="21"/>
      <c r="G27" s="24"/>
      <c r="H27" s="25"/>
      <c r="I27" s="25"/>
      <c r="J27" s="25"/>
      <c r="K27" s="25"/>
      <c r="L27" s="25"/>
      <c r="M27" s="25"/>
      <c r="N27" s="21"/>
      <c r="O27" s="26"/>
      <c r="P27" s="21"/>
      <c r="Q27" s="21"/>
      <c r="R27" s="21"/>
      <c r="S27" s="24"/>
    </row>
    <row r="28">
      <c r="A28" s="21"/>
      <c r="B28" s="55" t="s">
        <v>104</v>
      </c>
      <c r="C28" s="22" t="s">
        <v>103</v>
      </c>
      <c r="D28" s="21"/>
      <c r="E28" s="56"/>
      <c r="F28" s="21"/>
      <c r="G28" s="24"/>
      <c r="H28" s="25"/>
      <c r="I28" s="25"/>
      <c r="J28" s="25"/>
      <c r="K28" s="25"/>
      <c r="L28" s="25"/>
      <c r="M28" s="25"/>
      <c r="N28" s="21"/>
      <c r="O28" s="26"/>
      <c r="P28" s="21"/>
      <c r="Q28" s="21"/>
      <c r="R28" s="24"/>
      <c r="S28" s="24"/>
    </row>
    <row r="29">
      <c r="A29" s="21"/>
      <c r="B29" s="55" t="s">
        <v>105</v>
      </c>
      <c r="C29" s="22" t="s">
        <v>103</v>
      </c>
      <c r="D29" s="21"/>
      <c r="E29" s="56"/>
      <c r="F29" s="21"/>
      <c r="G29" s="24"/>
      <c r="H29" s="25"/>
      <c r="I29" s="25"/>
      <c r="J29" s="25"/>
      <c r="K29" s="25"/>
      <c r="L29" s="25"/>
      <c r="M29" s="25"/>
      <c r="N29" s="21"/>
      <c r="O29" s="26"/>
      <c r="P29" s="21"/>
      <c r="Q29" s="21"/>
      <c r="R29" s="24"/>
      <c r="S29" s="24"/>
    </row>
    <row r="30">
      <c r="A30" s="37"/>
    </row>
    <row r="32" ht="31.5" customHeight="1">
      <c r="A32" s="38" t="s">
        <v>58</v>
      </c>
      <c r="H32" s="57">
        <v>84.0</v>
      </c>
      <c r="I32" s="57">
        <v>84.0</v>
      </c>
      <c r="J32" s="39">
        <f t="shared" ref="J32:K32" si="1">SUM(J2:J29)</f>
        <v>0</v>
      </c>
      <c r="K32" s="39">
        <f t="shared" si="1"/>
        <v>42</v>
      </c>
      <c r="L32" s="57">
        <v>40.0</v>
      </c>
      <c r="M32" s="39">
        <f>SUM(M2:M29)</f>
        <v>0</v>
      </c>
      <c r="N32" s="40"/>
      <c r="O32" s="40"/>
      <c r="P32" s="40"/>
      <c r="Q32" s="40"/>
      <c r="R32" s="40"/>
      <c r="S32" s="41" t="s">
        <v>59</v>
      </c>
    </row>
  </sheetData>
  <mergeCells count="6">
    <mergeCell ref="E1:S1"/>
    <mergeCell ref="B3:S3"/>
    <mergeCell ref="B5:S5"/>
    <mergeCell ref="B26:S26"/>
    <mergeCell ref="A30:S31"/>
    <mergeCell ref="A32:G32"/>
  </mergeCells>
  <dataValidations>
    <dataValidation type="list" allowBlank="1" showErrorMessage="1" sqref="G4 G6:G25 G27:G29">
      <formula1>"Unassigned,Assigned,In Progress,Late,Complete"</formula1>
    </dataValidation>
    <dataValidation type="custom" allowBlank="1" showDropDown="1" sqref="O4 O6:O25 O27:O29">
      <formula1>OR(NOT(ISERROR(DATEVALUE(O4))), AND(ISNUMBER(O4), LEFT(CELL("format", O4))="D"))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32.13"/>
    <col customWidth="1" min="3" max="3" width="17.63"/>
    <col customWidth="1" min="4" max="4" width="13.88"/>
    <col customWidth="1" hidden="1" min="5" max="6" width="13.88"/>
    <col customWidth="1" min="7" max="7" width="41.88"/>
    <col customWidth="1" min="8" max="8" width="3.38"/>
  </cols>
  <sheetData>
    <row r="1">
      <c r="A1" s="58"/>
      <c r="H1" s="58"/>
    </row>
    <row r="2">
      <c r="A2" s="59"/>
      <c r="B2" s="60" t="s">
        <v>106</v>
      </c>
      <c r="C2" s="61"/>
      <c r="D2" s="61"/>
      <c r="E2" s="61"/>
      <c r="F2" s="61"/>
      <c r="G2" s="62"/>
      <c r="H2" s="58"/>
    </row>
    <row r="3">
      <c r="A3" s="59"/>
      <c r="B3" s="63"/>
      <c r="C3" s="3"/>
      <c r="D3" s="3"/>
      <c r="E3" s="3"/>
      <c r="F3" s="3"/>
      <c r="G3" s="20"/>
      <c r="H3" s="58"/>
    </row>
    <row r="4">
      <c r="A4" s="59"/>
      <c r="B4" s="64"/>
      <c r="C4" s="64"/>
      <c r="D4" s="65"/>
      <c r="E4" s="65"/>
      <c r="F4" s="65" t="s">
        <v>107</v>
      </c>
      <c r="G4" s="64"/>
      <c r="H4" s="58"/>
    </row>
    <row r="5">
      <c r="A5" s="59"/>
      <c r="B5" s="66" t="s">
        <v>108</v>
      </c>
      <c r="C5" s="67" t="s">
        <v>109</v>
      </c>
      <c r="D5" s="68" t="s">
        <v>110</v>
      </c>
      <c r="E5" s="69" t="s">
        <v>111</v>
      </c>
      <c r="F5" s="69" t="s">
        <v>112</v>
      </c>
      <c r="G5" s="70" t="s">
        <v>113</v>
      </c>
      <c r="H5" s="58"/>
    </row>
    <row r="6" hidden="1">
      <c r="A6" s="59"/>
      <c r="B6" s="71" t="s">
        <v>114</v>
      </c>
      <c r="C6" s="72">
        <v>600.0</v>
      </c>
      <c r="D6" s="72">
        <f t="shared" ref="D6:F6" si="1">$C6*0</f>
        <v>0</v>
      </c>
      <c r="E6" s="72">
        <f t="shared" si="1"/>
        <v>0</v>
      </c>
      <c r="F6" s="72">
        <f t="shared" si="1"/>
        <v>0</v>
      </c>
      <c r="G6" s="73"/>
      <c r="H6" s="58"/>
    </row>
    <row r="7">
      <c r="A7" s="59"/>
      <c r="B7" s="71" t="s">
        <v>115</v>
      </c>
      <c r="C7" s="72">
        <v>600.0</v>
      </c>
      <c r="D7" s="72">
        <f>$C7*Features!H32</f>
        <v>50400</v>
      </c>
      <c r="E7" s="72"/>
      <c r="F7" s="72"/>
      <c r="G7" s="73"/>
      <c r="H7" s="58"/>
    </row>
    <row r="8">
      <c r="A8" s="59"/>
      <c r="B8" s="22" t="s">
        <v>116</v>
      </c>
      <c r="C8" s="72">
        <v>600.0</v>
      </c>
      <c r="D8" s="72">
        <f>$C8*Features!I32</f>
        <v>50400</v>
      </c>
      <c r="E8" s="72"/>
      <c r="F8" s="72"/>
      <c r="G8" s="73"/>
      <c r="H8" s="58"/>
    </row>
    <row r="9">
      <c r="A9" s="59"/>
      <c r="B9" s="22" t="s">
        <v>117</v>
      </c>
      <c r="C9" s="74">
        <v>660.0</v>
      </c>
      <c r="D9" s="72">
        <f>($C9*Features!K32)</f>
        <v>27720</v>
      </c>
      <c r="E9" s="74"/>
      <c r="F9" s="72"/>
      <c r="G9" s="73"/>
      <c r="H9" s="58"/>
    </row>
    <row r="10">
      <c r="A10" s="59"/>
      <c r="B10" s="22" t="s">
        <v>118</v>
      </c>
      <c r="C10" s="74">
        <v>660.0</v>
      </c>
      <c r="D10" s="72">
        <f>$C10*Features!L32</f>
        <v>26400</v>
      </c>
      <c r="E10" s="74"/>
      <c r="F10" s="72"/>
      <c r="G10" s="73"/>
      <c r="H10" s="58"/>
    </row>
    <row r="11">
      <c r="A11" s="59"/>
      <c r="B11" s="22" t="s">
        <v>119</v>
      </c>
      <c r="C11" s="74">
        <v>660.0</v>
      </c>
      <c r="D11" s="72">
        <f>$C11*Features!J32</f>
        <v>0</v>
      </c>
      <c r="E11" s="74"/>
      <c r="F11" s="72"/>
      <c r="G11" s="73"/>
      <c r="H11" s="58"/>
    </row>
    <row r="12">
      <c r="A12" s="59"/>
      <c r="B12" s="22" t="s">
        <v>120</v>
      </c>
      <c r="C12" s="74">
        <v>660.0</v>
      </c>
      <c r="D12" s="72">
        <f>$C12*Features!M32</f>
        <v>0</v>
      </c>
      <c r="E12" s="74"/>
      <c r="F12" s="72"/>
      <c r="G12" s="73"/>
      <c r="H12" s="58"/>
    </row>
    <row r="13" hidden="1">
      <c r="A13" s="59"/>
      <c r="B13" s="22" t="s">
        <v>121</v>
      </c>
      <c r="C13" s="74">
        <v>600.0</v>
      </c>
      <c r="D13" s="72">
        <f t="shared" ref="D13:F13" si="2">$C13*0</f>
        <v>0</v>
      </c>
      <c r="E13" s="72">
        <f t="shared" si="2"/>
        <v>0</v>
      </c>
      <c r="F13" s="72">
        <f t="shared" si="2"/>
        <v>0</v>
      </c>
      <c r="G13" s="73"/>
      <c r="H13" s="58"/>
    </row>
    <row r="14">
      <c r="A14" s="59"/>
      <c r="B14" s="75"/>
      <c r="C14" s="75"/>
      <c r="D14" s="75"/>
      <c r="E14" s="75"/>
      <c r="F14" s="76"/>
      <c r="G14" s="73"/>
      <c r="H14" s="58"/>
    </row>
    <row r="15">
      <c r="A15" s="59"/>
      <c r="B15" s="77" t="s">
        <v>122</v>
      </c>
      <c r="C15" s="78"/>
      <c r="D15" s="79">
        <v>0.0</v>
      </c>
      <c r="E15" s="80"/>
      <c r="F15" s="81"/>
      <c r="G15" s="82"/>
      <c r="H15" s="58"/>
    </row>
    <row r="16">
      <c r="A16" s="59"/>
      <c r="B16" s="83"/>
      <c r="C16" s="83"/>
      <c r="D16" s="83"/>
      <c r="E16" s="83"/>
      <c r="F16" s="83"/>
      <c r="G16" s="82"/>
      <c r="H16" s="58"/>
    </row>
    <row r="17">
      <c r="A17" s="59"/>
      <c r="B17" s="84" t="s">
        <v>123</v>
      </c>
      <c r="C17" s="85"/>
      <c r="D17" s="86">
        <f t="shared" ref="D17:F17" si="3">SUM(D6:D13)-D15</f>
        <v>154920</v>
      </c>
      <c r="E17" s="86">
        <f t="shared" si="3"/>
        <v>0</v>
      </c>
      <c r="F17" s="86">
        <f t="shared" si="3"/>
        <v>0</v>
      </c>
      <c r="G17" s="87"/>
      <c r="H17" s="58"/>
    </row>
    <row r="18" hidden="1">
      <c r="A18" s="58"/>
      <c r="B18" s="88" t="s">
        <v>124</v>
      </c>
      <c r="C18" s="89"/>
      <c r="D18" s="90">
        <f t="shared" ref="D18:F18" si="4">D17+(D17*0.2)</f>
        <v>185904</v>
      </c>
      <c r="E18" s="90">
        <f t="shared" si="4"/>
        <v>0</v>
      </c>
      <c r="F18" s="91">
        <f t="shared" si="4"/>
        <v>0</v>
      </c>
      <c r="H18" s="58"/>
    </row>
    <row r="19">
      <c r="A19" s="58"/>
      <c r="H19" s="58"/>
    </row>
    <row r="20" ht="28.5" customHeight="1">
      <c r="A20" s="58"/>
      <c r="B20" s="92" t="s">
        <v>125</v>
      </c>
      <c r="C20" s="93">
        <f>SUM(D17:F17)</f>
        <v>154920</v>
      </c>
      <c r="D20" s="58"/>
    </row>
    <row r="21" ht="28.5" hidden="1" customHeight="1">
      <c r="A21" s="58"/>
      <c r="B21" s="94" t="s">
        <v>126</v>
      </c>
      <c r="C21" s="95" t="s">
        <v>127</v>
      </c>
      <c r="D21" s="58"/>
    </row>
    <row r="22">
      <c r="A22" s="58"/>
    </row>
  </sheetData>
  <mergeCells count="6">
    <mergeCell ref="A1:G1"/>
    <mergeCell ref="B2:G3"/>
    <mergeCell ref="A19:G19"/>
    <mergeCell ref="D20:H20"/>
    <mergeCell ref="D21:H21"/>
    <mergeCell ref="A22:H22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32.13"/>
    <col customWidth="1" min="3" max="3" width="17.63"/>
    <col customWidth="1" min="4" max="4" width="13.88"/>
    <col customWidth="1" hidden="1" min="5" max="6" width="13.88"/>
    <col customWidth="1" min="7" max="7" width="41.88"/>
    <col customWidth="1" min="8" max="8" width="3.38"/>
  </cols>
  <sheetData>
    <row r="1">
      <c r="A1" s="58"/>
      <c r="H1" s="58"/>
    </row>
    <row r="2">
      <c r="A2" s="59"/>
      <c r="B2" s="60" t="s">
        <v>106</v>
      </c>
      <c r="C2" s="61"/>
      <c r="D2" s="61"/>
      <c r="E2" s="61"/>
      <c r="F2" s="61"/>
      <c r="G2" s="62"/>
      <c r="H2" s="58"/>
    </row>
    <row r="3">
      <c r="A3" s="59"/>
      <c r="B3" s="63"/>
      <c r="C3" s="3"/>
      <c r="D3" s="3"/>
      <c r="E3" s="3"/>
      <c r="F3" s="3"/>
      <c r="G3" s="20"/>
      <c r="H3" s="58"/>
    </row>
    <row r="4">
      <c r="A4" s="59"/>
      <c r="B4" s="64"/>
      <c r="C4" s="64"/>
      <c r="D4" s="65"/>
      <c r="E4" s="65"/>
      <c r="F4" s="65" t="s">
        <v>107</v>
      </c>
      <c r="G4" s="64"/>
      <c r="H4" s="58"/>
    </row>
    <row r="5">
      <c r="A5" s="59"/>
      <c r="B5" s="66" t="s">
        <v>108</v>
      </c>
      <c r="C5" s="96" t="s">
        <v>128</v>
      </c>
      <c r="D5" s="68" t="s">
        <v>110</v>
      </c>
      <c r="E5" s="69" t="s">
        <v>111</v>
      </c>
      <c r="F5" s="69" t="s">
        <v>112</v>
      </c>
      <c r="G5" s="70" t="s">
        <v>113</v>
      </c>
      <c r="H5" s="58"/>
    </row>
    <row r="6" hidden="1">
      <c r="A6" s="59"/>
      <c r="B6" s="71" t="s">
        <v>114</v>
      </c>
      <c r="C6" s="72">
        <v>600.0</v>
      </c>
      <c r="D6" s="72">
        <f t="shared" ref="D6:F6" si="1">$C6*0</f>
        <v>0</v>
      </c>
      <c r="E6" s="72">
        <f t="shared" si="1"/>
        <v>0</v>
      </c>
      <c r="F6" s="72">
        <f t="shared" si="1"/>
        <v>0</v>
      </c>
      <c r="G6" s="73"/>
      <c r="H6" s="58"/>
    </row>
    <row r="7">
      <c r="A7" s="59"/>
      <c r="B7" s="71" t="s">
        <v>115</v>
      </c>
      <c r="C7" s="72">
        <f t="shared" ref="C7:C8" si="2">600/8</f>
        <v>75</v>
      </c>
      <c r="D7" s="72">
        <f>$C7*Features!H32</f>
        <v>6300</v>
      </c>
      <c r="E7" s="72"/>
      <c r="F7" s="72"/>
      <c r="G7" s="73"/>
      <c r="H7" s="58"/>
    </row>
    <row r="8">
      <c r="A8" s="59"/>
      <c r="B8" s="22" t="s">
        <v>116</v>
      </c>
      <c r="C8" s="72">
        <f t="shared" si="2"/>
        <v>75</v>
      </c>
      <c r="D8" s="72">
        <f>$C8*Features!I32</f>
        <v>6300</v>
      </c>
      <c r="E8" s="72"/>
      <c r="F8" s="72"/>
      <c r="G8" s="73"/>
      <c r="H8" s="58"/>
    </row>
    <row r="9">
      <c r="A9" s="59"/>
      <c r="B9" s="22" t="s">
        <v>117</v>
      </c>
      <c r="C9" s="74">
        <f t="shared" ref="C9:C12" si="3">660/8</f>
        <v>82.5</v>
      </c>
      <c r="D9" s="72">
        <f>($C9*Features!K32)</f>
        <v>3465</v>
      </c>
      <c r="E9" s="74"/>
      <c r="F9" s="72"/>
      <c r="G9" s="73"/>
      <c r="H9" s="58"/>
    </row>
    <row r="10">
      <c r="A10" s="59"/>
      <c r="B10" s="22" t="s">
        <v>118</v>
      </c>
      <c r="C10" s="74">
        <f t="shared" si="3"/>
        <v>82.5</v>
      </c>
      <c r="D10" s="72">
        <f>$C10*Features!L32</f>
        <v>3300</v>
      </c>
      <c r="E10" s="74"/>
      <c r="F10" s="72"/>
      <c r="G10" s="73"/>
      <c r="H10" s="58"/>
    </row>
    <row r="11">
      <c r="A11" s="59"/>
      <c r="B11" s="22" t="s">
        <v>119</v>
      </c>
      <c r="C11" s="74">
        <f t="shared" si="3"/>
        <v>82.5</v>
      </c>
      <c r="D11" s="72">
        <f>$C11*Features!J32</f>
        <v>0</v>
      </c>
      <c r="E11" s="74"/>
      <c r="F11" s="72"/>
      <c r="G11" s="73"/>
      <c r="H11" s="58"/>
    </row>
    <row r="12">
      <c r="A12" s="59"/>
      <c r="B12" s="22" t="s">
        <v>120</v>
      </c>
      <c r="C12" s="74">
        <f t="shared" si="3"/>
        <v>82.5</v>
      </c>
      <c r="D12" s="72">
        <f>$C12*Features!M32</f>
        <v>0</v>
      </c>
      <c r="E12" s="74"/>
      <c r="F12" s="72"/>
      <c r="G12" s="73"/>
      <c r="H12" s="58"/>
    </row>
    <row r="13" hidden="1">
      <c r="A13" s="59"/>
      <c r="B13" s="22" t="s">
        <v>121</v>
      </c>
      <c r="C13" s="74">
        <v>600.0</v>
      </c>
      <c r="D13" s="72">
        <f t="shared" ref="D13:F13" si="4">$C13*0</f>
        <v>0</v>
      </c>
      <c r="E13" s="72">
        <f t="shared" si="4"/>
        <v>0</v>
      </c>
      <c r="F13" s="72">
        <f t="shared" si="4"/>
        <v>0</v>
      </c>
      <c r="G13" s="73"/>
      <c r="H13" s="58"/>
    </row>
    <row r="14">
      <c r="A14" s="59"/>
      <c r="B14" s="75"/>
      <c r="C14" s="75"/>
      <c r="D14" s="75"/>
      <c r="E14" s="75"/>
      <c r="F14" s="76"/>
      <c r="G14" s="73"/>
      <c r="H14" s="58"/>
    </row>
    <row r="15">
      <c r="A15" s="59"/>
      <c r="B15" s="77" t="s">
        <v>122</v>
      </c>
      <c r="C15" s="78"/>
      <c r="D15" s="79">
        <v>0.0</v>
      </c>
      <c r="E15" s="80"/>
      <c r="F15" s="81"/>
      <c r="G15" s="82"/>
      <c r="H15" s="58"/>
    </row>
    <row r="16">
      <c r="A16" s="59"/>
      <c r="B16" s="83"/>
      <c r="C16" s="83"/>
      <c r="D16" s="83"/>
      <c r="E16" s="83"/>
      <c r="F16" s="83"/>
      <c r="G16" s="82"/>
      <c r="H16" s="58"/>
    </row>
    <row r="17">
      <c r="A17" s="59"/>
      <c r="B17" s="84" t="s">
        <v>123</v>
      </c>
      <c r="C17" s="85"/>
      <c r="D17" s="86">
        <f>SUM(D6:D13)</f>
        <v>19365</v>
      </c>
      <c r="E17" s="86">
        <f t="shared" ref="E17:F17" si="5">SUM(E6:E13)-E15</f>
        <v>0</v>
      </c>
      <c r="F17" s="86">
        <f t="shared" si="5"/>
        <v>0</v>
      </c>
      <c r="G17" s="87"/>
      <c r="H17" s="58"/>
    </row>
    <row r="18" hidden="1">
      <c r="A18" s="58"/>
      <c r="B18" s="88" t="s">
        <v>124</v>
      </c>
      <c r="C18" s="89"/>
      <c r="D18" s="90">
        <f t="shared" ref="D18:F18" si="6">D17+(D17*0.2)</f>
        <v>23238</v>
      </c>
      <c r="E18" s="90">
        <f t="shared" si="6"/>
        <v>0</v>
      </c>
      <c r="F18" s="91">
        <f t="shared" si="6"/>
        <v>0</v>
      </c>
      <c r="H18" s="58"/>
    </row>
    <row r="19">
      <c r="A19" s="58"/>
      <c r="H19" s="58"/>
    </row>
    <row r="20" ht="28.5" customHeight="1">
      <c r="A20" s="58"/>
      <c r="B20" s="92" t="s">
        <v>125</v>
      </c>
      <c r="C20" s="93">
        <f>SUM(D17:F17)</f>
        <v>19365</v>
      </c>
      <c r="D20" s="58"/>
    </row>
    <row r="21" ht="28.5" hidden="1" customHeight="1">
      <c r="A21" s="58"/>
      <c r="B21" s="94" t="s">
        <v>126</v>
      </c>
      <c r="C21" s="95" t="s">
        <v>127</v>
      </c>
      <c r="D21" s="58"/>
    </row>
    <row r="22">
      <c r="A22" s="58"/>
    </row>
  </sheetData>
  <mergeCells count="6">
    <mergeCell ref="A1:G1"/>
    <mergeCell ref="B2:G3"/>
    <mergeCell ref="A19:G19"/>
    <mergeCell ref="D20:H20"/>
    <mergeCell ref="D21:H21"/>
    <mergeCell ref="A22:H2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32.13"/>
    <col customWidth="1" min="3" max="3" width="17.63"/>
    <col customWidth="1" min="4" max="4" width="13.88"/>
    <col customWidth="1" hidden="1" min="5" max="6" width="13.88"/>
    <col customWidth="1" min="7" max="7" width="41.88"/>
    <col customWidth="1" min="8" max="8" width="3.38"/>
  </cols>
  <sheetData>
    <row r="1">
      <c r="A1" s="58"/>
      <c r="H1" s="58"/>
    </row>
    <row r="2">
      <c r="A2" s="59"/>
      <c r="B2" s="60" t="s">
        <v>106</v>
      </c>
      <c r="C2" s="61"/>
      <c r="D2" s="61"/>
      <c r="E2" s="61"/>
      <c r="F2" s="61"/>
      <c r="G2" s="62"/>
      <c r="H2" s="58"/>
    </row>
    <row r="3">
      <c r="A3" s="59"/>
      <c r="B3" s="63"/>
      <c r="C3" s="3"/>
      <c r="D3" s="3"/>
      <c r="E3" s="3"/>
      <c r="F3" s="3"/>
      <c r="G3" s="20"/>
      <c r="H3" s="58"/>
    </row>
    <row r="4">
      <c r="A4" s="59"/>
      <c r="B4" s="64"/>
      <c r="C4" s="64"/>
      <c r="D4" s="65"/>
      <c r="E4" s="65"/>
      <c r="F4" s="65" t="s">
        <v>107</v>
      </c>
      <c r="G4" s="64"/>
      <c r="H4" s="58"/>
    </row>
    <row r="5">
      <c r="A5" s="59"/>
      <c r="B5" s="66" t="s">
        <v>108</v>
      </c>
      <c r="C5" s="96"/>
      <c r="D5" s="68" t="s">
        <v>110</v>
      </c>
      <c r="E5" s="69" t="s">
        <v>111</v>
      </c>
      <c r="F5" s="69" t="s">
        <v>112</v>
      </c>
      <c r="G5" s="70" t="s">
        <v>113</v>
      </c>
      <c r="H5" s="58"/>
    </row>
    <row r="6">
      <c r="A6" s="59"/>
      <c r="B6" s="22" t="s">
        <v>129</v>
      </c>
      <c r="C6" s="74">
        <v>540.0</v>
      </c>
      <c r="D6" s="72">
        <f t="shared" ref="D6:D7" si="2">$C6*84</f>
        <v>45360</v>
      </c>
      <c r="E6" s="72">
        <f t="shared" ref="E6:F6" si="1">$C6*0</f>
        <v>0</v>
      </c>
      <c r="F6" s="72">
        <f t="shared" si="1"/>
        <v>0</v>
      </c>
      <c r="G6" s="73"/>
      <c r="H6" s="58"/>
    </row>
    <row r="7">
      <c r="A7" s="59"/>
      <c r="B7" s="22" t="s">
        <v>130</v>
      </c>
      <c r="C7" s="74">
        <v>540.0</v>
      </c>
      <c r="D7" s="72">
        <f t="shared" si="2"/>
        <v>45360</v>
      </c>
      <c r="E7" s="72"/>
      <c r="F7" s="72"/>
      <c r="G7" s="73"/>
      <c r="H7" s="58"/>
    </row>
    <row r="8">
      <c r="A8" s="59"/>
      <c r="B8" s="22" t="s">
        <v>131</v>
      </c>
      <c r="C8" s="74">
        <v>540.0</v>
      </c>
      <c r="D8" s="72">
        <f>C8*40</f>
        <v>21600</v>
      </c>
      <c r="E8" s="72"/>
      <c r="F8" s="72"/>
      <c r="G8" s="73"/>
      <c r="H8" s="58"/>
    </row>
    <row r="9">
      <c r="A9" s="59"/>
      <c r="B9" s="22" t="s">
        <v>132</v>
      </c>
      <c r="C9" s="74">
        <v>540.0</v>
      </c>
      <c r="D9" s="72">
        <f>C9*42</f>
        <v>22680</v>
      </c>
      <c r="E9" s="74"/>
      <c r="F9" s="72"/>
      <c r="G9" s="73"/>
      <c r="H9" s="58"/>
    </row>
    <row r="10" hidden="1">
      <c r="A10" s="59"/>
      <c r="B10" s="29" t="s">
        <v>103</v>
      </c>
      <c r="C10" s="74">
        <v>540.0</v>
      </c>
      <c r="D10" s="97"/>
      <c r="E10" s="98"/>
      <c r="F10" s="99"/>
      <c r="G10" s="73"/>
      <c r="H10" s="58"/>
    </row>
    <row r="11" hidden="1">
      <c r="A11" s="59"/>
      <c r="B11" s="75"/>
      <c r="C11" s="75"/>
      <c r="D11" s="75"/>
      <c r="E11" s="75"/>
      <c r="F11" s="76"/>
      <c r="G11" s="73"/>
      <c r="H11" s="58"/>
    </row>
    <row r="12" hidden="1">
      <c r="A12" s="59"/>
      <c r="B12" s="77" t="s">
        <v>122</v>
      </c>
      <c r="C12" s="78"/>
      <c r="D12" s="79">
        <v>0.0</v>
      </c>
      <c r="E12" s="80"/>
      <c r="F12" s="81"/>
      <c r="G12" s="82"/>
      <c r="H12" s="58"/>
    </row>
    <row r="13">
      <c r="A13" s="59"/>
      <c r="B13" s="83"/>
      <c r="C13" s="83"/>
      <c r="D13" s="83"/>
      <c r="E13" s="83"/>
      <c r="F13" s="83"/>
      <c r="G13" s="100"/>
      <c r="H13" s="58"/>
    </row>
    <row r="14">
      <c r="A14" s="59"/>
      <c r="B14" s="84" t="s">
        <v>123</v>
      </c>
      <c r="C14" s="85"/>
      <c r="D14" s="86">
        <f>SUM(D6:D10)</f>
        <v>135000</v>
      </c>
      <c r="E14" s="86">
        <f t="shared" ref="E14:F14" si="3">SUM(E6:E9)-E12</f>
        <v>0</v>
      </c>
      <c r="F14" s="86">
        <f t="shared" si="3"/>
        <v>0</v>
      </c>
      <c r="G14" s="87"/>
      <c r="H14" s="58"/>
    </row>
    <row r="15">
      <c r="A15" s="58"/>
      <c r="B15" s="88" t="s">
        <v>124</v>
      </c>
      <c r="C15" s="101"/>
      <c r="D15" s="102">
        <f t="shared" ref="D15:F15" si="4">D14+(D14*0.2)</f>
        <v>162000</v>
      </c>
      <c r="E15" s="90">
        <f t="shared" si="4"/>
        <v>0</v>
      </c>
      <c r="F15" s="91">
        <f t="shared" si="4"/>
        <v>0</v>
      </c>
      <c r="H15" s="58"/>
    </row>
    <row r="16">
      <c r="A16" s="58"/>
      <c r="H16" s="58"/>
    </row>
    <row r="17" ht="28.5" customHeight="1">
      <c r="A17" s="58"/>
      <c r="B17" s="92" t="s">
        <v>125</v>
      </c>
      <c r="C17" s="93">
        <f>SUM(D14:F14)</f>
        <v>135000</v>
      </c>
      <c r="D17" s="58"/>
    </row>
    <row r="18" ht="28.5" hidden="1" customHeight="1">
      <c r="A18" s="58"/>
      <c r="B18" s="94" t="s">
        <v>126</v>
      </c>
      <c r="C18" s="95" t="s">
        <v>127</v>
      </c>
      <c r="D18" s="58"/>
    </row>
    <row r="19">
      <c r="A19" s="58"/>
    </row>
  </sheetData>
  <mergeCells count="6">
    <mergeCell ref="A1:G1"/>
    <mergeCell ref="B2:G3"/>
    <mergeCell ref="A16:G16"/>
    <mergeCell ref="D17:H17"/>
    <mergeCell ref="D18:H18"/>
    <mergeCell ref="A19:H19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73BE9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7.5"/>
    <col customWidth="1" min="2" max="2" width="91.5"/>
  </cols>
  <sheetData>
    <row r="1">
      <c r="A1" s="103" t="s">
        <v>133</v>
      </c>
      <c r="B1" s="103" t="s">
        <v>134</v>
      </c>
    </row>
    <row r="2">
      <c r="A2" s="104"/>
      <c r="B2" s="104"/>
    </row>
    <row r="4">
      <c r="B4" s="104"/>
    </row>
  </sheetData>
  <drawing r:id="rId1"/>
</worksheet>
</file>